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R_Invoices" sheetId="2" state="visible" r:id="rId2"/>
    <sheet xmlns:r="http://schemas.openxmlformats.org/officeDocument/2006/relationships" name="AR_Receipts" sheetId="3" state="visible" r:id="rId3"/>
    <sheet xmlns:r="http://schemas.openxmlformats.org/officeDocument/2006/relationships" name="AP_Bills" sheetId="4" state="visible" r:id="rId4"/>
    <sheet xmlns:r="http://schemas.openxmlformats.org/officeDocument/2006/relationships" name="AP_Payments" sheetId="5" state="visible" r:id="rId5"/>
    <sheet xmlns:r="http://schemas.openxmlformats.org/officeDocument/2006/relationships" name="Aging_AR" sheetId="6" state="visible" r:id="rId6"/>
    <sheet xmlns:r="http://schemas.openxmlformats.org/officeDocument/2006/relationships" name="Aging_AP" sheetId="7" state="visible" r:id="rId7"/>
    <sheet xmlns:r="http://schemas.openxmlformats.org/officeDocument/2006/relationships" name="Customers" sheetId="8" state="visible" r:id="rId8"/>
    <sheet xmlns:r="http://schemas.openxmlformats.org/officeDocument/2006/relationships" name="Vendors" sheetId="9" state="visible" r:id="rId9"/>
    <sheet xmlns:r="http://schemas.openxmlformats.org/officeDocument/2006/relationships" name="Terms" sheetId="10" state="visible" r:id="rId10"/>
    <sheet xmlns:r="http://schemas.openxmlformats.org/officeDocument/2006/relationships" name="Settings" sheetId="11" state="visible" r:id="rId11"/>
    <sheet xmlns:r="http://schemas.openxmlformats.org/officeDocument/2006/relationships" name="Hướng dẫn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,##0 &quot;₫&quot;"/>
  </numFmts>
  <fonts count="8">
    <font>
      <name val="Calibri"/>
      <family val="2"/>
      <color theme="1"/>
      <sz val="11"/>
      <scheme val="minor"/>
    </font>
    <font>
      <name val="Times New Roman"/>
      <b val="1"/>
      <sz val="14"/>
    </font>
    <font>
      <name val="Times New Roman"/>
      <color rgb="001F4E79"/>
      <sz val="11"/>
    </font>
    <font>
      <name val="Times New Roman"/>
      <b val="1"/>
      <color rgb="00FFFFFF"/>
      <sz val="12"/>
    </font>
    <font>
      <name val="Times New Roman"/>
      <sz val="11"/>
    </font>
    <font>
      <name val="Times New Roman"/>
      <b val="1"/>
      <sz val="16"/>
    </font>
    <font>
      <name val="Times New Roman"/>
      <b val="1"/>
      <sz val="11"/>
    </font>
    <font>
      <name val="Times New Roman"/>
      <b val="1"/>
      <color rgb="001F4E79"/>
      <sz val="12"/>
    </font>
  </fonts>
  <fills count="4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5" fillId="2" borderId="0" pivotButton="0" quotePrefix="0" xfId="0"/>
    <xf numFmtId="165" fontId="2" fillId="0" borderId="0" pivotButton="0" quotePrefix="0" xfId="0"/>
    <xf numFmtId="0" fontId="6" fillId="0" borderId="0" pivotButton="0" quotePrefix="0" xfId="0"/>
    <xf numFmtId="166" fontId="7" fillId="0" borderId="0" applyAlignment="1" pivotButton="0" quotePrefix="0" xfId="0">
      <alignment horizontal="right"/>
    </xf>
    <xf numFmtId="0" fontId="3" fillId="3" borderId="1" applyAlignment="1" pivotButton="0" quotePrefix="0" xfId="0">
      <alignment horizontal="center"/>
    </xf>
    <xf numFmtId="0" fontId="0" fillId="0" borderId="1" applyAlignment="1" pivotButton="0" quotePrefix="0" xfId="0">
      <alignment vertical="center"/>
    </xf>
    <xf numFmtId="166" fontId="0" fillId="0" borderId="1" applyAlignment="1" pivotButton="0" quotePrefix="0" xfId="0">
      <alignment vertical="center"/>
    </xf>
    <xf numFmtId="0" fontId="3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center" wrapText="1"/>
    </xf>
    <xf numFmtId="165" fontId="2" fillId="0" borderId="1" applyAlignment="1" pivotButton="0" quotePrefix="0" xfId="0">
      <alignment vertical="center" wrapText="1"/>
    </xf>
    <xf numFmtId="0" fontId="4" fillId="0" borderId="1" applyAlignment="1" pivotButton="0" quotePrefix="0" xfId="0">
      <alignment vertical="center" wrapText="1"/>
    </xf>
    <xf numFmtId="166" fontId="2" fillId="0" borderId="1" applyAlignment="1" pivotButton="0" quotePrefix="0" xfId="0">
      <alignment vertical="center" wrapText="1"/>
    </xf>
    <xf numFmtId="9" fontId="2" fillId="0" borderId="1" applyAlignment="1" pivotButton="0" quotePrefix="0" xfId="0">
      <alignment vertical="center" wrapText="1"/>
    </xf>
    <xf numFmtId="166" fontId="4" fillId="0" borderId="1" applyAlignment="1" pivotButton="0" quotePrefix="0" xfId="0">
      <alignment vertical="center" wrapText="1"/>
    </xf>
    <xf numFmtId="165" fontId="4" fillId="0" borderId="1" applyAlignment="1" pivotButton="0" quotePrefix="0" xfId="0">
      <alignment vertical="center" wrapText="1"/>
    </xf>
    <xf numFmtId="1" fontId="4" fillId="0" borderId="1" applyAlignment="1" pivotButton="0" quotePrefix="0" xfId="0">
      <alignment vertical="center" wrapText="1"/>
    </xf>
    <xf numFmtId="9" fontId="4" fillId="0" borderId="1" applyAlignment="1" pivotButton="0" quotePrefix="0" xfId="0">
      <alignment vertical="center" wrapText="1"/>
    </xf>
    <xf numFmtId="0" fontId="1" fillId="2" borderId="0" pivotButton="0" quotePrefix="0" xfId="0"/>
    <xf numFmtId="0" fontId="2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F8CBAD"/>
        </patternFill>
      </fill>
    </dxf>
    <dxf>
      <fill>
        <patternFill patternType="solid">
          <fgColor rgb="00FFF2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styles" Target="styles.xml" Id="rId13"/><Relationship Type="http://schemas.openxmlformats.org/officeDocument/2006/relationships/theme" Target="theme/theme1.xml" Id="rId1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Tuổi nợ AR (tổng)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'Dashboard'!$D$6:$D$10</f>
            </numRef>
          </cat>
          <val>
            <numRef>
              <f>'Dashboard'!$E$6:$E$10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Bucket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VND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11</row>
      <rowOff>0</rowOff>
    </from>
    <ext cx="648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AR" displayName="tblAR" ref="A5:Q505" headerRowCount="1">
  <autoFilter ref="A5:Q505"/>
  <tableColumns count="17">
    <tableColumn id="1" name="None"/>
    <tableColumn id="2" name="None"/>
    <tableColumn id="3" name="None"/>
    <tableColumn id="4" name="None"/>
    <tableColumn id="5" name="None"/>
    <tableColumn id="6" name="None"/>
    <tableColumn id="7" name="None"/>
    <tableColumn id="8" name="None"/>
    <tableColumn id="9" name="None"/>
    <tableColumn id="10" name="None"/>
    <tableColumn id="11" name="None"/>
    <tableColumn id="12" name="None"/>
    <tableColumn id="13" name="None"/>
    <tableColumn id="14" name="None"/>
    <tableColumn id="15" name="None"/>
    <tableColumn id="16" name="None"/>
    <tableColumn id="17" name="None"/>
  </tableColumns>
  <tableStyleInfo name="TableStyleMedium9" showRowStripes="1" showColumnStripes="0"/>
</table>
</file>

<file path=xl/tables/table2.xml><?xml version="1.0" encoding="utf-8"?>
<table xmlns="http://schemas.openxmlformats.org/spreadsheetml/2006/main" id="2" name="tblReceipts" displayName="tblReceipts" ref="A2:H1002" headerRowCount="1">
  <autoFilter ref="A2:H1002"/>
  <tableColumns count="8">
    <tableColumn id="1" name="Ngày thu"/>
    <tableColumn id="2" name="Số HĐ"/>
    <tableColumn id="3" name="Mã KH"/>
    <tableColumn id="4" name="Số tiền thu"/>
    <tableColumn id="5" name="Phương thức"/>
    <tableColumn id="6" name="Số chứng từ"/>
    <tableColumn id="7" name="Người thu"/>
    <tableColumn id="8" name="Ghi chú"/>
  </tableColumns>
  <tableStyleInfo name="TableStyleMedium9" showRowStripes="1" showColumnStripes="0"/>
</table>
</file>

<file path=xl/tables/table3.xml><?xml version="1.0" encoding="utf-8"?>
<table xmlns="http://schemas.openxmlformats.org/spreadsheetml/2006/main" id="3" name="tblAP" displayName="tblAP" ref="A5:Q505" headerRowCount="1">
  <autoFilter ref="A5:Q505"/>
  <tableColumns count="17">
    <tableColumn id="1" name="None"/>
    <tableColumn id="2" name="None"/>
    <tableColumn id="3" name="None"/>
    <tableColumn id="4" name="None"/>
    <tableColumn id="5" name="None"/>
    <tableColumn id="6" name="None"/>
    <tableColumn id="7" name="None"/>
    <tableColumn id="8" name="None"/>
    <tableColumn id="9" name="None"/>
    <tableColumn id="10" name="None"/>
    <tableColumn id="11" name="None"/>
    <tableColumn id="12" name="None"/>
    <tableColumn id="13" name="None"/>
    <tableColumn id="14" name="None"/>
    <tableColumn id="15" name="None"/>
    <tableColumn id="16" name="None"/>
    <tableColumn id="17" name="None"/>
  </tableColumns>
  <tableStyleInfo name="TableStyleMedium9" showRowStripes="1" showColumnStripes="0"/>
</table>
</file>

<file path=xl/tables/table4.xml><?xml version="1.0" encoding="utf-8"?>
<table xmlns="http://schemas.openxmlformats.org/spreadsheetml/2006/main" id="4" name="tblPayments" displayName="tblPayments" ref="A2:H1002" headerRowCount="1">
  <autoFilter ref="A2:H1002"/>
  <tableColumns count="8">
    <tableColumn id="1" name="Ngày chi"/>
    <tableColumn id="2" name="Số Bill"/>
    <tableColumn id="3" name="Mã NCC"/>
    <tableColumn id="4" name="Số tiền chi"/>
    <tableColumn id="5" name="Phương thức"/>
    <tableColumn id="6" name="Số chứng từ"/>
    <tableColumn id="7" name="Người chi"/>
    <tableColumn id="8" name="Ghi chú"/>
  </tableColumns>
  <tableStyleInfo name="TableStyleMedium9" showRowStripes="1" showColumnStripes="0"/>
</table>
</file>

<file path=xl/tables/table5.xml><?xml version="1.0" encoding="utf-8"?>
<table xmlns="http://schemas.openxmlformats.org/spreadsheetml/2006/main" id="5" name="tblAgingAR" displayName="tblAgingAR" ref="A5:H105" headerRowCount="1">
  <autoFilter ref="A5:H105"/>
  <tableColumns count="8">
    <tableColumn id="1" name="None"/>
    <tableColumn id="2" name="None"/>
    <tableColumn id="3" name="None"/>
    <tableColumn id="4" name="None"/>
    <tableColumn id="5" name="None"/>
    <tableColumn id="6" name="None"/>
    <tableColumn id="7" name="None"/>
    <tableColumn id="8" name="None"/>
  </tableColumns>
  <tableStyleInfo name="TableStyleMedium9" showRowStripes="1" showColumnStripes="0"/>
</table>
</file>

<file path=xl/tables/table6.xml><?xml version="1.0" encoding="utf-8"?>
<table xmlns="http://schemas.openxmlformats.org/spreadsheetml/2006/main" id="6" name="tblAgingAP" displayName="tblAgingAP" ref="A5:H105" headerRowCount="1">
  <autoFilter ref="A5:H105"/>
  <tableColumns count="8">
    <tableColumn id="1" name="None"/>
    <tableColumn id="2" name="None"/>
    <tableColumn id="3" name="None"/>
    <tableColumn id="4" name="None"/>
    <tableColumn id="5" name="None"/>
    <tableColumn id="6" name="None"/>
    <tableColumn id="7" name="None"/>
    <tableColumn id="8" name="None"/>
  </tableColumns>
  <tableStyleInfo name="TableStyleMedium9" showRowStripes="1" showColumnStripes="0"/>
</table>
</file>

<file path=xl/tables/table7.xml><?xml version="1.0" encoding="utf-8"?>
<table xmlns="http://schemas.openxmlformats.org/spreadsheetml/2006/main" id="7" name="tblCustomers" displayName="tblCustomers" ref="A2:H202" headerRowCount="1">
  <autoFilter ref="A2:H202"/>
  <tableColumns count="8">
    <tableColumn id="1" name="Mã"/>
    <tableColumn id="2" name="Tên"/>
    <tableColumn id="3" name="MST"/>
    <tableColumn id="4" name="Địa chỉ"/>
    <tableColumn id="5" name="Người liên hệ"/>
    <tableColumn id="6" name="Điện thoại"/>
    <tableColumn id="7" name="Email"/>
    <tableColumn id="8" name="Hạn mức (tuỳ chọn)"/>
  </tableColumns>
  <tableStyleInfo name="TableStyleMedium9" showRowStripes="1" showColumnStripes="0"/>
</table>
</file>

<file path=xl/tables/table8.xml><?xml version="1.0" encoding="utf-8"?>
<table xmlns="http://schemas.openxmlformats.org/spreadsheetml/2006/main" id="8" name="tblVendors" displayName="tblVendors" ref="A2:H202" headerRowCount="1">
  <autoFilter ref="A2:H202"/>
  <tableColumns count="8">
    <tableColumn id="1" name="Mã"/>
    <tableColumn id="2" name="Tên"/>
    <tableColumn id="3" name="MST"/>
    <tableColumn id="4" name="Địa chỉ"/>
    <tableColumn id="5" name="Người liên hệ"/>
    <tableColumn id="6" name="Điện thoại"/>
    <tableColumn id="7" name="Email"/>
    <tableColumn id="8" name="Hạn mức (tuỳ chọn)"/>
  </tableColumns>
  <tableStyleInfo name="TableStyleMedium9" showRowStripes="1" showColumnStripes="0"/>
</table>
</file>

<file path=xl/tables/table9.xml><?xml version="1.0" encoding="utf-8"?>
<table xmlns="http://schemas.openxmlformats.org/spreadsheetml/2006/main" id="9" name="tblTerms" displayName="tblTerms" ref="A2:C8" headerRowCount="1">
  <autoFilter ref="A2:C8"/>
  <tableColumns count="3">
    <tableColumn id="1" name="Term Code"/>
    <tableColumn id="2" name="Số ngày"/>
    <tableColumn id="3" name="Ghi chú"/>
  </tableColumns>
  <tableStyleInfo name="TableStyleMedium9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10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3" customWidth="1" min="3" max="3"/>
    <col width="16" customWidth="1" min="4" max="4"/>
    <col width="18" customWidth="1" min="5" max="5"/>
    <col width="10" customWidth="1" min="6" max="6"/>
    <col width="10" customWidth="1" min="7" max="7"/>
    <col width="10" customWidth="1" min="8" max="8"/>
  </cols>
  <sheetData>
    <row r="1">
      <c r="A1" s="1" t="inlineStr">
        <is>
          <t>DASHBOARD CÔNG NỢ (AR/AP)</t>
        </is>
      </c>
    </row>
    <row r="3">
      <c r="A3" t="inlineStr">
        <is>
          <t>Ngày chốt:</t>
        </is>
      </c>
      <c r="B3" s="2">
        <f>Settings!B3</f>
        <v/>
      </c>
    </row>
    <row r="4">
      <c r="D4" s="3" t="inlineStr">
        <is>
          <t>Tổng hợp tuổi nợ (AR)</t>
        </is>
      </c>
    </row>
    <row r="5">
      <c r="A5" s="3" t="inlineStr">
        <is>
          <t>Tổng phải thu (Outstanding AR)</t>
        </is>
      </c>
      <c r="B5" s="4">
        <f>SUMIFS(AR_Invoices!$K:$K,AR_Invoices!$A:$A,"&lt;&gt;")</f>
        <v/>
      </c>
      <c r="D5" s="5" t="inlineStr">
        <is>
          <t>Bucket</t>
        </is>
      </c>
      <c r="E5" s="5" t="inlineStr">
        <is>
          <t>Giá trị</t>
        </is>
      </c>
    </row>
    <row r="6">
      <c r="A6" s="3" t="inlineStr">
        <is>
          <t>AR quá hạn (Overdue AR)</t>
        </is>
      </c>
      <c r="B6" s="4">
        <f>SUMIFS(AR_Invoices!$K:$K,AR_Invoices!$N:$N,"&gt;0")</f>
        <v/>
      </c>
      <c r="D6" s="6" t="inlineStr">
        <is>
          <t>Chưa đến hạn</t>
        </is>
      </c>
      <c r="E6" s="7">
        <f>SUM(Aging_AR!$C$6:$C$105)</f>
        <v/>
      </c>
    </row>
    <row r="7">
      <c r="A7" s="3" t="inlineStr">
        <is>
          <t>Tổng phải trả (Outstanding AP)</t>
        </is>
      </c>
      <c r="B7" s="4">
        <f>SUMIFS(AP_Bills!$K:$K,AP_Bills!$A:$A,"&lt;&gt;")</f>
        <v/>
      </c>
      <c r="D7" s="6" t="inlineStr">
        <is>
          <t>1-30</t>
        </is>
      </c>
      <c r="E7" s="7">
        <f>SUM(Aging_AR!$D$6:$D$105)</f>
        <v/>
      </c>
    </row>
    <row r="8">
      <c r="A8" s="3" t="inlineStr">
        <is>
          <t>AP quá hạn (Overdue AP)</t>
        </is>
      </c>
      <c r="B8" s="4">
        <f>SUMIFS(AP_Bills!$K:$K,AP_Bills!$N:$N,"&gt;0")</f>
        <v/>
      </c>
      <c r="D8" s="6" t="inlineStr">
        <is>
          <t>31-60</t>
        </is>
      </c>
      <c r="E8" s="7">
        <f>SUM(Aging_AR!$E$6:$E$105)</f>
        <v/>
      </c>
    </row>
    <row r="9">
      <c r="A9" s="3" t="inlineStr">
        <is>
          <t>Vị thế ròng (AR - AP)</t>
        </is>
      </c>
      <c r="B9" s="4">
        <f>B5-B7</f>
        <v/>
      </c>
      <c r="D9" s="6" t="inlineStr">
        <is>
          <t>61-90</t>
        </is>
      </c>
      <c r="E9" s="7">
        <f>SUM(Aging_AR!$F$6:$F$105)</f>
        <v/>
      </c>
    </row>
    <row r="10">
      <c r="D10" s="6" t="inlineStr">
        <is>
          <t>91+</t>
        </is>
      </c>
      <c r="E10" s="7">
        <f>SUM(Aging_AR!$G$6:$G$105)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30" customWidth="1" min="3" max="3"/>
  </cols>
  <sheetData>
    <row r="1">
      <c r="A1" s="18" t="inlineStr">
        <is>
          <t>ĐIỀU KHOẢN THANH TOÁN</t>
        </is>
      </c>
    </row>
    <row r="2">
      <c r="A2" s="8" t="inlineStr">
        <is>
          <t>Term Code</t>
        </is>
      </c>
      <c r="B2" s="8" t="inlineStr">
        <is>
          <t>Số ngày</t>
        </is>
      </c>
      <c r="C2" s="8" t="inlineStr">
        <is>
          <t>Ghi chú</t>
        </is>
      </c>
    </row>
    <row r="3">
      <c r="A3" t="inlineStr">
        <is>
          <t>COD</t>
        </is>
      </c>
      <c r="B3" t="n">
        <v>0</v>
      </c>
      <c r="C3" t="inlineStr">
        <is>
          <t>Thanh toán ngay</t>
        </is>
      </c>
    </row>
    <row r="4">
      <c r="A4" t="inlineStr">
        <is>
          <t>NET7</t>
        </is>
      </c>
      <c r="B4" t="n">
        <v>7</v>
      </c>
      <c r="C4" t="inlineStr"/>
    </row>
    <row r="5">
      <c r="A5" t="inlineStr">
        <is>
          <t>NET15</t>
        </is>
      </c>
      <c r="B5" t="n">
        <v>15</v>
      </c>
      <c r="C5" t="inlineStr"/>
    </row>
    <row r="6">
      <c r="A6" t="inlineStr">
        <is>
          <t>NET30</t>
        </is>
      </c>
      <c r="B6" t="n">
        <v>30</v>
      </c>
      <c r="C6" t="inlineStr"/>
    </row>
    <row r="7">
      <c r="A7" t="inlineStr">
        <is>
          <t>NET45</t>
        </is>
      </c>
      <c r="B7" t="n">
        <v>45</v>
      </c>
      <c r="C7" t="inlineStr"/>
    </row>
    <row r="8">
      <c r="A8" t="inlineStr">
        <is>
          <t>NET60</t>
        </is>
      </c>
      <c r="B8" t="n">
        <v>60</v>
      </c>
      <c r="C8" t="inlineStr"/>
    </row>
  </sheetData>
  <mergeCells count="1">
    <mergeCell ref="A1:C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16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22" customWidth="1" min="2" max="2"/>
    <col width="18" customWidth="1" min="3" max="3"/>
    <col width="18" customWidth="1" min="4" max="4"/>
  </cols>
  <sheetData>
    <row r="1">
      <c r="A1" s="18" t="inlineStr">
        <is>
          <t>CÀI ĐẶT</t>
        </is>
      </c>
    </row>
    <row r="3">
      <c r="A3" t="inlineStr">
        <is>
          <t>Ngày chốt báo cáo (Report Date):</t>
        </is>
      </c>
      <c r="B3" s="2" t="n">
        <v>46007</v>
      </c>
    </row>
    <row r="4">
      <c r="A4" t="inlineStr">
        <is>
          <t>Tiền tệ hiển thị:</t>
        </is>
      </c>
      <c r="B4" s="19" t="inlineStr">
        <is>
          <t>VND</t>
        </is>
      </c>
    </row>
    <row r="6">
      <c r="A6" t="inlineStr">
        <is>
          <t>Ngưỡng phân tích tuổi nợ (ngày):</t>
        </is>
      </c>
    </row>
    <row r="7">
      <c r="A7" t="inlineStr">
        <is>
          <t>Bucket 1:</t>
        </is>
      </c>
      <c r="B7" s="19" t="n">
        <v>30</v>
      </c>
    </row>
    <row r="8">
      <c r="A8" t="inlineStr">
        <is>
          <t>Bucket 2:</t>
        </is>
      </c>
      <c r="B8" s="19" t="n">
        <v>60</v>
      </c>
    </row>
    <row r="9">
      <c r="A9" t="inlineStr">
        <is>
          <t>Bucket 3:</t>
        </is>
      </c>
      <c r="B9" s="19" t="n">
        <v>90</v>
      </c>
    </row>
    <row r="11">
      <c r="A11" t="inlineStr">
        <is>
          <t>Gợi ý:</t>
        </is>
      </c>
    </row>
    <row r="12">
      <c r="A12" t="inlineStr">
        <is>
          <t>• Nhập danh sách khách hàng/nhà cung cấp ở Customers/Vendors.</t>
        </is>
      </c>
    </row>
    <row r="13">
      <c r="A13" t="inlineStr">
        <is>
          <t>• Nhập điều khoản thanh toán ở Terms.</t>
        </is>
      </c>
    </row>
    <row r="14">
      <c r="A14" t="inlineStr">
        <is>
          <t>• Nhập hóa đơn/bill ở AR_Invoices/AP_Bills.</t>
        </is>
      </c>
    </row>
    <row r="15">
      <c r="A15" t="inlineStr">
        <is>
          <t>• Nhập thu/chi theo hóa đơn ở AR_Receipts/AP_Payments.</t>
        </is>
      </c>
    </row>
    <row r="16">
      <c r="A16" t="inlineStr">
        <is>
          <t>• Dashboard &amp; Aging tự cập nhật theo Report Date.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selection activeCell="A1" sqref="A1"/>
    </sheetView>
  </sheetViews>
  <sheetFormatPr baseColWidth="8" defaultRowHeight="15"/>
  <cols>
    <col width="120" customWidth="1" min="1" max="1"/>
    <col width="10" customWidth="1" min="2" max="2"/>
    <col width="10" customWidth="1" min="3" max="3"/>
    <col width="10" customWidth="1" min="4" max="4"/>
    <col width="10" customWidth="1" min="5" max="5"/>
    <col width="10" customWidth="1" min="6" max="6"/>
  </cols>
  <sheetData>
    <row r="1">
      <c r="A1" s="18" t="inlineStr">
        <is>
          <t>HƯỚNG DẪN SỬ DỤNG (NHANH)</t>
        </is>
      </c>
    </row>
    <row r="3">
      <c r="A3" s="20" t="inlineStr">
        <is>
          <t>1) Vào Settings: nhập 'Ngày chốt báo cáo' để tính quá hạn/tuổi nợ.</t>
        </is>
      </c>
    </row>
    <row r="4">
      <c r="A4" s="20" t="inlineStr">
        <is>
          <t>2) Vào Customers/Vendors: nhập danh sách khách hàng/nhà cung cấp (Mã là khóa chính).</t>
        </is>
      </c>
    </row>
    <row r="5">
      <c r="A5" s="20" t="inlineStr">
        <is>
          <t>3) Vào Terms: thêm điều khoản thanh toán (COD/NET30...).</t>
        </is>
      </c>
    </row>
    <row r="6">
      <c r="A6" s="20" t="inlineStr">
        <is>
          <t>4) Vào AR_Invoices: nhập hóa đơn bán ra. Các cột Tiền VAT, Tổng HĐ, Đã thu, Còn phải thu, Ngày đến hạn, Trạng thái sẽ tự tính.</t>
        </is>
      </c>
    </row>
    <row r="7">
      <c r="A7" s="20" t="inlineStr">
        <is>
          <t>5) Vào AR_Receipts: nhập các lần thu tiền theo Số HĐ (có thể nhiều dòng cho 1 hóa đơn). 'Đã thu' ở AR_Invoices sẽ tự cộng.</t>
        </is>
      </c>
    </row>
    <row r="8">
      <c r="A8" s="20" t="inlineStr">
        <is>
          <t>6) Vào AP_Bills/AP_Payments: tương tự cho công nợ phải trả.</t>
        </is>
      </c>
    </row>
    <row r="9">
      <c r="A9" s="20" t="inlineStr">
        <is>
          <t>7) Aging_AR/Aging_AP: nhập danh sách mã KH/NCC (cột A). File tự phân bổ số dư vào bucket.</t>
        </is>
      </c>
    </row>
    <row r="10">
      <c r="A10" s="20" t="inlineStr">
        <is>
          <t>8) Dashboard: tổng hợp nhanh AR/AP, quá hạn và biểu đồ.</t>
        </is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5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2" customWidth="1" min="4" max="4"/>
    <col width="26" customWidth="1" min="5" max="5"/>
    <col width="16" customWidth="1" min="6" max="6"/>
    <col width="10" customWidth="1" min="7" max="7"/>
    <col width="14" customWidth="1" min="8" max="8"/>
    <col width="14" customWidth="1" min="9" max="9"/>
    <col width="12" customWidth="1" min="10" max="10"/>
    <col width="14" customWidth="1" min="11" max="11"/>
    <col width="10" customWidth="1" min="12" max="12"/>
    <col width="12" customWidth="1" min="13" max="13"/>
    <col width="14" customWidth="1" min="14" max="14"/>
    <col width="14" customWidth="1" min="15" max="15"/>
    <col width="14" customWidth="1" min="16" max="16"/>
    <col width="20" customWidth="1" min="17" max="17"/>
  </cols>
  <sheetData>
    <row r="1">
      <c r="A1" s="1" t="inlineStr">
        <is>
          <t>CÔNG NỢ PHẢI THU (AR) - DANH SÁCH HÓA ĐƠN</t>
        </is>
      </c>
    </row>
    <row r="3">
      <c r="A3" t="inlineStr">
        <is>
          <t>Ngày chốt:</t>
        </is>
      </c>
      <c r="B3" s="2">
        <f>Settings!B3</f>
        <v/>
      </c>
    </row>
    <row r="4">
      <c r="A4" t="inlineStr">
        <is>
          <t>Số HĐ</t>
        </is>
      </c>
      <c r="B4" t="inlineStr">
        <is>
          <t>Ngày HĐ</t>
        </is>
      </c>
      <c r="C4" t="inlineStr">
        <is>
          <t>Mã KH</t>
        </is>
      </c>
      <c r="D4" t="inlineStr">
        <is>
          <t>Tên KH</t>
        </is>
      </c>
      <c r="E4" t="inlineStr">
        <is>
          <t>Diễn giải</t>
        </is>
      </c>
      <c r="F4" t="inlineStr">
        <is>
          <t>Giá trị trước VAT</t>
        </is>
      </c>
      <c r="G4" t="inlineStr">
        <is>
          <t>VAT %</t>
        </is>
      </c>
      <c r="H4" t="inlineStr">
        <is>
          <t>Tiền VAT</t>
        </is>
      </c>
      <c r="I4" t="inlineStr">
        <is>
          <t>Tổng HĐ</t>
        </is>
      </c>
      <c r="J4" t="inlineStr">
        <is>
          <t>Đã thu</t>
        </is>
      </c>
      <c r="K4" t="inlineStr">
        <is>
          <t>Còn phải thu</t>
        </is>
      </c>
      <c r="L4" t="inlineStr">
        <is>
          <t>Term</t>
        </is>
      </c>
      <c r="M4" t="inlineStr">
        <is>
          <t>Ngày đến hạn</t>
        </is>
      </c>
      <c r="N4" t="inlineStr">
        <is>
          <t>Days Past Due</t>
        </is>
      </c>
      <c r="O4" t="inlineStr">
        <is>
          <t>Trạng thái</t>
        </is>
      </c>
      <c r="P4" t="inlineStr">
        <is>
          <t>Số PO/Ref</t>
        </is>
      </c>
      <c r="Q4" t="inlineStr">
        <is>
          <t>Ghi chú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</row>
    <row r="6">
      <c r="A6" s="9" t="n"/>
      <c r="B6" s="10" t="n"/>
      <c r="C6" s="9" t="n"/>
      <c r="D6" s="11">
        <f>IF($C6="","",IFERROR(VLOOKUP($C6,Customers!$A:$B,2,FALSE),""))</f>
        <v/>
      </c>
      <c r="E6" s="9" t="n"/>
      <c r="F6" s="12" t="n"/>
      <c r="G6" s="13" t="n"/>
      <c r="H6" s="14">
        <f>IF($F6="","",ROUND($F6*$G6,0))</f>
        <v/>
      </c>
      <c r="I6" s="14">
        <f>IF($F6="","",$F6+$H6)</f>
        <v/>
      </c>
      <c r="J6" s="14">
        <f>IF($A6="","",SUMIFS(AR_Receipts!$D:$D,AR_Receipts!$B:$B,$A6))</f>
        <v/>
      </c>
      <c r="K6" s="14">
        <f>IF($A6="","",MAX(0,$I6-$J6))</f>
        <v/>
      </c>
      <c r="L6" s="9" t="n"/>
      <c r="M6" s="15">
        <f>IF(OR($B6="", $L6=""),"", $B6+IFERROR(VLOOKUP($L6,Terms!$A:$B,2,FALSE),0))</f>
        <v/>
      </c>
      <c r="N6" s="16">
        <f>IF(OR($M6="", $K6&lt;=0),"", Settings!$B$3-$M6)</f>
        <v/>
      </c>
      <c r="O6" s="11">
        <f>IF($A6="","",IF($K6=0,"Paid",IF($J6=0,"Open","Partially Paid")))</f>
        <v/>
      </c>
      <c r="P6" s="9" t="n"/>
      <c r="Q6" s="9" t="n"/>
    </row>
    <row r="7">
      <c r="A7" s="9" t="n"/>
      <c r="B7" s="10" t="n"/>
      <c r="C7" s="9" t="n"/>
      <c r="D7" s="11">
        <f>IF($C7="","",IFERROR(VLOOKUP($C7,Customers!$A:$B,2,FALSE),""))</f>
        <v/>
      </c>
      <c r="E7" s="9" t="n"/>
      <c r="F7" s="12" t="n"/>
      <c r="G7" s="13" t="n"/>
      <c r="H7" s="14">
        <f>IF($F7="","",ROUND($F7*$G7,0))</f>
        <v/>
      </c>
      <c r="I7" s="14">
        <f>IF($F7="","",$F7+$H7)</f>
        <v/>
      </c>
      <c r="J7" s="14">
        <f>IF($A7="","",SUMIFS(AR_Receipts!$D:$D,AR_Receipts!$B:$B,$A7))</f>
        <v/>
      </c>
      <c r="K7" s="14">
        <f>IF($A7="","",MAX(0,$I7-$J7))</f>
        <v/>
      </c>
      <c r="L7" s="9" t="n"/>
      <c r="M7" s="15">
        <f>IF(OR($B7="", $L7=""),"", $B7+IFERROR(VLOOKUP($L7,Terms!$A:$B,2,FALSE),0))</f>
        <v/>
      </c>
      <c r="N7" s="16">
        <f>IF(OR($M7="", $K7&lt;=0),"", Settings!$B$3-$M7)</f>
        <v/>
      </c>
      <c r="O7" s="11">
        <f>IF($A7="","",IF($K7=0,"Paid",IF($J7=0,"Open","Partially Paid")))</f>
        <v/>
      </c>
      <c r="P7" s="9" t="n"/>
      <c r="Q7" s="9" t="n"/>
    </row>
    <row r="8">
      <c r="A8" s="9" t="n"/>
      <c r="B8" s="10" t="n"/>
      <c r="C8" s="9" t="n"/>
      <c r="D8" s="11">
        <f>IF($C8="","",IFERROR(VLOOKUP($C8,Customers!$A:$B,2,FALSE),""))</f>
        <v/>
      </c>
      <c r="E8" s="9" t="n"/>
      <c r="F8" s="12" t="n"/>
      <c r="G8" s="13" t="n"/>
      <c r="H8" s="14">
        <f>IF($F8="","",ROUND($F8*$G8,0))</f>
        <v/>
      </c>
      <c r="I8" s="14">
        <f>IF($F8="","",$F8+$H8)</f>
        <v/>
      </c>
      <c r="J8" s="14">
        <f>IF($A8="","",SUMIFS(AR_Receipts!$D:$D,AR_Receipts!$B:$B,$A8))</f>
        <v/>
      </c>
      <c r="K8" s="14">
        <f>IF($A8="","",MAX(0,$I8-$J8))</f>
        <v/>
      </c>
      <c r="L8" s="9" t="n"/>
      <c r="M8" s="15">
        <f>IF(OR($B8="", $L8=""),"", $B8+IFERROR(VLOOKUP($L8,Terms!$A:$B,2,FALSE),0))</f>
        <v/>
      </c>
      <c r="N8" s="16">
        <f>IF(OR($M8="", $K8&lt;=0),"", Settings!$B$3-$M8)</f>
        <v/>
      </c>
      <c r="O8" s="11">
        <f>IF($A8="","",IF($K8=0,"Paid",IF($J8=0,"Open","Partially Paid")))</f>
        <v/>
      </c>
      <c r="P8" s="9" t="n"/>
      <c r="Q8" s="9" t="n"/>
    </row>
    <row r="9">
      <c r="A9" s="9" t="n"/>
      <c r="B9" s="10" t="n"/>
      <c r="C9" s="9" t="n"/>
      <c r="D9" s="11">
        <f>IF($C9="","",IFERROR(VLOOKUP($C9,Customers!$A:$B,2,FALSE),""))</f>
        <v/>
      </c>
      <c r="E9" s="9" t="n"/>
      <c r="F9" s="12" t="n"/>
      <c r="G9" s="13" t="n"/>
      <c r="H9" s="14">
        <f>IF($F9="","",ROUND($F9*$G9,0))</f>
        <v/>
      </c>
      <c r="I9" s="14">
        <f>IF($F9="","",$F9+$H9)</f>
        <v/>
      </c>
      <c r="J9" s="14">
        <f>IF($A9="","",SUMIFS(AR_Receipts!$D:$D,AR_Receipts!$B:$B,$A9))</f>
        <v/>
      </c>
      <c r="K9" s="14">
        <f>IF($A9="","",MAX(0,$I9-$J9))</f>
        <v/>
      </c>
      <c r="L9" s="9" t="n"/>
      <c r="M9" s="15">
        <f>IF(OR($B9="", $L9=""),"", $B9+IFERROR(VLOOKUP($L9,Terms!$A:$B,2,FALSE),0))</f>
        <v/>
      </c>
      <c r="N9" s="16">
        <f>IF(OR($M9="", $K9&lt;=0),"", Settings!$B$3-$M9)</f>
        <v/>
      </c>
      <c r="O9" s="11">
        <f>IF($A9="","",IF($K9=0,"Paid",IF($J9=0,"Open","Partially Paid")))</f>
        <v/>
      </c>
      <c r="P9" s="9" t="n"/>
      <c r="Q9" s="9" t="n"/>
    </row>
    <row r="10">
      <c r="A10" s="9" t="n"/>
      <c r="B10" s="10" t="n"/>
      <c r="C10" s="9" t="n"/>
      <c r="D10" s="11">
        <f>IF($C10="","",IFERROR(VLOOKUP($C10,Customers!$A:$B,2,FALSE),""))</f>
        <v/>
      </c>
      <c r="E10" s="9" t="n"/>
      <c r="F10" s="12" t="n"/>
      <c r="G10" s="13" t="n"/>
      <c r="H10" s="14">
        <f>IF($F10="","",ROUND($F10*$G10,0))</f>
        <v/>
      </c>
      <c r="I10" s="14">
        <f>IF($F10="","",$F10+$H10)</f>
        <v/>
      </c>
      <c r="J10" s="14">
        <f>IF($A10="","",SUMIFS(AR_Receipts!$D:$D,AR_Receipts!$B:$B,$A10))</f>
        <v/>
      </c>
      <c r="K10" s="14">
        <f>IF($A10="","",MAX(0,$I10-$J10))</f>
        <v/>
      </c>
      <c r="L10" s="9" t="n"/>
      <c r="M10" s="15">
        <f>IF(OR($B10="", $L10=""),"", $B10+IFERROR(VLOOKUP($L10,Terms!$A:$B,2,FALSE),0))</f>
        <v/>
      </c>
      <c r="N10" s="16">
        <f>IF(OR($M10="", $K10&lt;=0),"", Settings!$B$3-$M10)</f>
        <v/>
      </c>
      <c r="O10" s="11">
        <f>IF($A10="","",IF($K10=0,"Paid",IF($J10=0,"Open","Partially Paid")))</f>
        <v/>
      </c>
      <c r="P10" s="9" t="n"/>
      <c r="Q10" s="9" t="n"/>
    </row>
    <row r="11">
      <c r="A11" s="9" t="n"/>
      <c r="B11" s="10" t="n"/>
      <c r="C11" s="9" t="n"/>
      <c r="D11" s="11">
        <f>IF($C11="","",IFERROR(VLOOKUP($C11,Customers!$A:$B,2,FALSE),""))</f>
        <v/>
      </c>
      <c r="E11" s="9" t="n"/>
      <c r="F11" s="12" t="n"/>
      <c r="G11" s="13" t="n"/>
      <c r="H11" s="14">
        <f>IF($F11="","",ROUND($F11*$G11,0))</f>
        <v/>
      </c>
      <c r="I11" s="14">
        <f>IF($F11="","",$F11+$H11)</f>
        <v/>
      </c>
      <c r="J11" s="14">
        <f>IF($A11="","",SUMIFS(AR_Receipts!$D:$D,AR_Receipts!$B:$B,$A11))</f>
        <v/>
      </c>
      <c r="K11" s="14">
        <f>IF($A11="","",MAX(0,$I11-$J11))</f>
        <v/>
      </c>
      <c r="L11" s="9" t="n"/>
      <c r="M11" s="15">
        <f>IF(OR($B11="", $L11=""),"", $B11+IFERROR(VLOOKUP($L11,Terms!$A:$B,2,FALSE),0))</f>
        <v/>
      </c>
      <c r="N11" s="16">
        <f>IF(OR($M11="", $K11&lt;=0),"", Settings!$B$3-$M11)</f>
        <v/>
      </c>
      <c r="O11" s="11">
        <f>IF($A11="","",IF($K11=0,"Paid",IF($J11=0,"Open","Partially Paid")))</f>
        <v/>
      </c>
      <c r="P11" s="9" t="n"/>
      <c r="Q11" s="9" t="n"/>
    </row>
    <row r="12">
      <c r="A12" s="9" t="n"/>
      <c r="B12" s="10" t="n"/>
      <c r="C12" s="9" t="n"/>
      <c r="D12" s="11">
        <f>IF($C12="","",IFERROR(VLOOKUP($C12,Customers!$A:$B,2,FALSE),""))</f>
        <v/>
      </c>
      <c r="E12" s="9" t="n"/>
      <c r="F12" s="12" t="n"/>
      <c r="G12" s="13" t="n"/>
      <c r="H12" s="14">
        <f>IF($F12="","",ROUND($F12*$G12,0))</f>
        <v/>
      </c>
      <c r="I12" s="14">
        <f>IF($F12="","",$F12+$H12)</f>
        <v/>
      </c>
      <c r="J12" s="14">
        <f>IF($A12="","",SUMIFS(AR_Receipts!$D:$D,AR_Receipts!$B:$B,$A12))</f>
        <v/>
      </c>
      <c r="K12" s="14">
        <f>IF($A12="","",MAX(0,$I12-$J12))</f>
        <v/>
      </c>
      <c r="L12" s="9" t="n"/>
      <c r="M12" s="15">
        <f>IF(OR($B12="", $L12=""),"", $B12+IFERROR(VLOOKUP($L12,Terms!$A:$B,2,FALSE),0))</f>
        <v/>
      </c>
      <c r="N12" s="16">
        <f>IF(OR($M12="", $K12&lt;=0),"", Settings!$B$3-$M12)</f>
        <v/>
      </c>
      <c r="O12" s="11">
        <f>IF($A12="","",IF($K12=0,"Paid",IF($J12=0,"Open","Partially Paid")))</f>
        <v/>
      </c>
      <c r="P12" s="9" t="n"/>
      <c r="Q12" s="9" t="n"/>
    </row>
    <row r="13">
      <c r="A13" s="9" t="n"/>
      <c r="B13" s="10" t="n"/>
      <c r="C13" s="9" t="n"/>
      <c r="D13" s="11">
        <f>IF($C13="","",IFERROR(VLOOKUP($C13,Customers!$A:$B,2,FALSE),""))</f>
        <v/>
      </c>
      <c r="E13" s="9" t="n"/>
      <c r="F13" s="12" t="n"/>
      <c r="G13" s="13" t="n"/>
      <c r="H13" s="14">
        <f>IF($F13="","",ROUND($F13*$G13,0))</f>
        <v/>
      </c>
      <c r="I13" s="14">
        <f>IF($F13="","",$F13+$H13)</f>
        <v/>
      </c>
      <c r="J13" s="14">
        <f>IF($A13="","",SUMIFS(AR_Receipts!$D:$D,AR_Receipts!$B:$B,$A13))</f>
        <v/>
      </c>
      <c r="K13" s="14">
        <f>IF($A13="","",MAX(0,$I13-$J13))</f>
        <v/>
      </c>
      <c r="L13" s="9" t="n"/>
      <c r="M13" s="15">
        <f>IF(OR($B13="", $L13=""),"", $B13+IFERROR(VLOOKUP($L13,Terms!$A:$B,2,FALSE),0))</f>
        <v/>
      </c>
      <c r="N13" s="16">
        <f>IF(OR($M13="", $K13&lt;=0),"", Settings!$B$3-$M13)</f>
        <v/>
      </c>
      <c r="O13" s="11">
        <f>IF($A13="","",IF($K13=0,"Paid",IF($J13=0,"Open","Partially Paid")))</f>
        <v/>
      </c>
      <c r="P13" s="9" t="n"/>
      <c r="Q13" s="9" t="n"/>
    </row>
    <row r="14">
      <c r="A14" s="9" t="n"/>
      <c r="B14" s="10" t="n"/>
      <c r="C14" s="9" t="n"/>
      <c r="D14" s="11">
        <f>IF($C14="","",IFERROR(VLOOKUP($C14,Customers!$A:$B,2,FALSE),""))</f>
        <v/>
      </c>
      <c r="E14" s="9" t="n"/>
      <c r="F14" s="12" t="n"/>
      <c r="G14" s="13" t="n"/>
      <c r="H14" s="14">
        <f>IF($F14="","",ROUND($F14*$G14,0))</f>
        <v/>
      </c>
      <c r="I14" s="14">
        <f>IF($F14="","",$F14+$H14)</f>
        <v/>
      </c>
      <c r="J14" s="14">
        <f>IF($A14="","",SUMIFS(AR_Receipts!$D:$D,AR_Receipts!$B:$B,$A14))</f>
        <v/>
      </c>
      <c r="K14" s="14">
        <f>IF($A14="","",MAX(0,$I14-$J14))</f>
        <v/>
      </c>
      <c r="L14" s="9" t="n"/>
      <c r="M14" s="15">
        <f>IF(OR($B14="", $L14=""),"", $B14+IFERROR(VLOOKUP($L14,Terms!$A:$B,2,FALSE),0))</f>
        <v/>
      </c>
      <c r="N14" s="16">
        <f>IF(OR($M14="", $K14&lt;=0),"", Settings!$B$3-$M14)</f>
        <v/>
      </c>
      <c r="O14" s="11">
        <f>IF($A14="","",IF($K14=0,"Paid",IF($J14=0,"Open","Partially Paid")))</f>
        <v/>
      </c>
      <c r="P14" s="9" t="n"/>
      <c r="Q14" s="9" t="n"/>
    </row>
    <row r="15">
      <c r="A15" s="9" t="n"/>
      <c r="B15" s="10" t="n"/>
      <c r="C15" s="9" t="n"/>
      <c r="D15" s="11">
        <f>IF($C15="","",IFERROR(VLOOKUP($C15,Customers!$A:$B,2,FALSE),""))</f>
        <v/>
      </c>
      <c r="E15" s="9" t="n"/>
      <c r="F15" s="12" t="n"/>
      <c r="G15" s="13" t="n"/>
      <c r="H15" s="14">
        <f>IF($F15="","",ROUND($F15*$G15,0))</f>
        <v/>
      </c>
      <c r="I15" s="14">
        <f>IF($F15="","",$F15+$H15)</f>
        <v/>
      </c>
      <c r="J15" s="14">
        <f>IF($A15="","",SUMIFS(AR_Receipts!$D:$D,AR_Receipts!$B:$B,$A15))</f>
        <v/>
      </c>
      <c r="K15" s="14">
        <f>IF($A15="","",MAX(0,$I15-$J15))</f>
        <v/>
      </c>
      <c r="L15" s="9" t="n"/>
      <c r="M15" s="15">
        <f>IF(OR($B15="", $L15=""),"", $B15+IFERROR(VLOOKUP($L15,Terms!$A:$B,2,FALSE),0))</f>
        <v/>
      </c>
      <c r="N15" s="16">
        <f>IF(OR($M15="", $K15&lt;=0),"", Settings!$B$3-$M15)</f>
        <v/>
      </c>
      <c r="O15" s="11">
        <f>IF($A15="","",IF($K15=0,"Paid",IF($J15=0,"Open","Partially Paid")))</f>
        <v/>
      </c>
      <c r="P15" s="9" t="n"/>
      <c r="Q15" s="9" t="n"/>
    </row>
    <row r="16">
      <c r="A16" s="9" t="n"/>
      <c r="B16" s="10" t="n"/>
      <c r="C16" s="9" t="n"/>
      <c r="D16" s="11">
        <f>IF($C16="","",IFERROR(VLOOKUP($C16,Customers!$A:$B,2,FALSE),""))</f>
        <v/>
      </c>
      <c r="E16" s="9" t="n"/>
      <c r="F16" s="12" t="n"/>
      <c r="G16" s="13" t="n"/>
      <c r="H16" s="14">
        <f>IF($F16="","",ROUND($F16*$G16,0))</f>
        <v/>
      </c>
      <c r="I16" s="14">
        <f>IF($F16="","",$F16+$H16)</f>
        <v/>
      </c>
      <c r="J16" s="14">
        <f>IF($A16="","",SUMIFS(AR_Receipts!$D:$D,AR_Receipts!$B:$B,$A16))</f>
        <v/>
      </c>
      <c r="K16" s="14">
        <f>IF($A16="","",MAX(0,$I16-$J16))</f>
        <v/>
      </c>
      <c r="L16" s="9" t="n"/>
      <c r="M16" s="15">
        <f>IF(OR($B16="", $L16=""),"", $B16+IFERROR(VLOOKUP($L16,Terms!$A:$B,2,FALSE),0))</f>
        <v/>
      </c>
      <c r="N16" s="16">
        <f>IF(OR($M16="", $K16&lt;=0),"", Settings!$B$3-$M16)</f>
        <v/>
      </c>
      <c r="O16" s="11">
        <f>IF($A16="","",IF($K16=0,"Paid",IF($J16=0,"Open","Partially Paid")))</f>
        <v/>
      </c>
      <c r="P16" s="9" t="n"/>
      <c r="Q16" s="9" t="n"/>
    </row>
    <row r="17">
      <c r="A17" s="9" t="n"/>
      <c r="B17" s="10" t="n"/>
      <c r="C17" s="9" t="n"/>
      <c r="D17" s="11">
        <f>IF($C17="","",IFERROR(VLOOKUP($C17,Customers!$A:$B,2,FALSE),""))</f>
        <v/>
      </c>
      <c r="E17" s="9" t="n"/>
      <c r="F17" s="12" t="n"/>
      <c r="G17" s="13" t="n"/>
      <c r="H17" s="14">
        <f>IF($F17="","",ROUND($F17*$G17,0))</f>
        <v/>
      </c>
      <c r="I17" s="14">
        <f>IF($F17="","",$F17+$H17)</f>
        <v/>
      </c>
      <c r="J17" s="14">
        <f>IF($A17="","",SUMIFS(AR_Receipts!$D:$D,AR_Receipts!$B:$B,$A17))</f>
        <v/>
      </c>
      <c r="K17" s="14">
        <f>IF($A17="","",MAX(0,$I17-$J17))</f>
        <v/>
      </c>
      <c r="L17" s="9" t="n"/>
      <c r="M17" s="15">
        <f>IF(OR($B17="", $L17=""),"", $B17+IFERROR(VLOOKUP($L17,Terms!$A:$B,2,FALSE),0))</f>
        <v/>
      </c>
      <c r="N17" s="16">
        <f>IF(OR($M17="", $K17&lt;=0),"", Settings!$B$3-$M17)</f>
        <v/>
      </c>
      <c r="O17" s="11">
        <f>IF($A17="","",IF($K17=0,"Paid",IF($J17=0,"Open","Partially Paid")))</f>
        <v/>
      </c>
      <c r="P17" s="9" t="n"/>
      <c r="Q17" s="9" t="n"/>
    </row>
    <row r="18">
      <c r="A18" s="9" t="n"/>
      <c r="B18" s="10" t="n"/>
      <c r="C18" s="9" t="n"/>
      <c r="D18" s="11">
        <f>IF($C18="","",IFERROR(VLOOKUP($C18,Customers!$A:$B,2,FALSE),""))</f>
        <v/>
      </c>
      <c r="E18" s="9" t="n"/>
      <c r="F18" s="12" t="n"/>
      <c r="G18" s="13" t="n"/>
      <c r="H18" s="14">
        <f>IF($F18="","",ROUND($F18*$G18,0))</f>
        <v/>
      </c>
      <c r="I18" s="14">
        <f>IF($F18="","",$F18+$H18)</f>
        <v/>
      </c>
      <c r="J18" s="14">
        <f>IF($A18="","",SUMIFS(AR_Receipts!$D:$D,AR_Receipts!$B:$B,$A18))</f>
        <v/>
      </c>
      <c r="K18" s="14">
        <f>IF($A18="","",MAX(0,$I18-$J18))</f>
        <v/>
      </c>
      <c r="L18" s="9" t="n"/>
      <c r="M18" s="15">
        <f>IF(OR($B18="", $L18=""),"", $B18+IFERROR(VLOOKUP($L18,Terms!$A:$B,2,FALSE),0))</f>
        <v/>
      </c>
      <c r="N18" s="16">
        <f>IF(OR($M18="", $K18&lt;=0),"", Settings!$B$3-$M18)</f>
        <v/>
      </c>
      <c r="O18" s="11">
        <f>IF($A18="","",IF($K18=0,"Paid",IF($J18=0,"Open","Partially Paid")))</f>
        <v/>
      </c>
      <c r="P18" s="9" t="n"/>
      <c r="Q18" s="9" t="n"/>
    </row>
    <row r="19">
      <c r="A19" s="9" t="n"/>
      <c r="B19" s="10" t="n"/>
      <c r="C19" s="9" t="n"/>
      <c r="D19" s="11">
        <f>IF($C19="","",IFERROR(VLOOKUP($C19,Customers!$A:$B,2,FALSE),""))</f>
        <v/>
      </c>
      <c r="E19" s="9" t="n"/>
      <c r="F19" s="12" t="n"/>
      <c r="G19" s="13" t="n"/>
      <c r="H19" s="14">
        <f>IF($F19="","",ROUND($F19*$G19,0))</f>
        <v/>
      </c>
      <c r="I19" s="14">
        <f>IF($F19="","",$F19+$H19)</f>
        <v/>
      </c>
      <c r="J19" s="14">
        <f>IF($A19="","",SUMIFS(AR_Receipts!$D:$D,AR_Receipts!$B:$B,$A19))</f>
        <v/>
      </c>
      <c r="K19" s="14">
        <f>IF($A19="","",MAX(0,$I19-$J19))</f>
        <v/>
      </c>
      <c r="L19" s="9" t="n"/>
      <c r="M19" s="15">
        <f>IF(OR($B19="", $L19=""),"", $B19+IFERROR(VLOOKUP($L19,Terms!$A:$B,2,FALSE),0))</f>
        <v/>
      </c>
      <c r="N19" s="16">
        <f>IF(OR($M19="", $K19&lt;=0),"", Settings!$B$3-$M19)</f>
        <v/>
      </c>
      <c r="O19" s="11">
        <f>IF($A19="","",IF($K19=0,"Paid",IF($J19=0,"Open","Partially Paid")))</f>
        <v/>
      </c>
      <c r="P19" s="9" t="n"/>
      <c r="Q19" s="9" t="n"/>
    </row>
    <row r="20">
      <c r="A20" s="9" t="n"/>
      <c r="B20" s="10" t="n"/>
      <c r="C20" s="9" t="n"/>
      <c r="D20" s="11">
        <f>IF($C20="","",IFERROR(VLOOKUP($C20,Customers!$A:$B,2,FALSE),""))</f>
        <v/>
      </c>
      <c r="E20" s="9" t="n"/>
      <c r="F20" s="12" t="n"/>
      <c r="G20" s="13" t="n"/>
      <c r="H20" s="14">
        <f>IF($F20="","",ROUND($F20*$G20,0))</f>
        <v/>
      </c>
      <c r="I20" s="14">
        <f>IF($F20="","",$F20+$H20)</f>
        <v/>
      </c>
      <c r="J20" s="14">
        <f>IF($A20="","",SUMIFS(AR_Receipts!$D:$D,AR_Receipts!$B:$B,$A20))</f>
        <v/>
      </c>
      <c r="K20" s="14">
        <f>IF($A20="","",MAX(0,$I20-$J20))</f>
        <v/>
      </c>
      <c r="L20" s="9" t="n"/>
      <c r="M20" s="15">
        <f>IF(OR($B20="", $L20=""),"", $B20+IFERROR(VLOOKUP($L20,Terms!$A:$B,2,FALSE),0))</f>
        <v/>
      </c>
      <c r="N20" s="16">
        <f>IF(OR($M20="", $K20&lt;=0),"", Settings!$B$3-$M20)</f>
        <v/>
      </c>
      <c r="O20" s="11">
        <f>IF($A20="","",IF($K20=0,"Paid",IF($J20=0,"Open","Partially Paid")))</f>
        <v/>
      </c>
      <c r="P20" s="9" t="n"/>
      <c r="Q20" s="9" t="n"/>
    </row>
    <row r="21">
      <c r="A21" s="9" t="n"/>
      <c r="B21" s="10" t="n"/>
      <c r="C21" s="9" t="n"/>
      <c r="D21" s="11">
        <f>IF($C21="","",IFERROR(VLOOKUP($C21,Customers!$A:$B,2,FALSE),""))</f>
        <v/>
      </c>
      <c r="E21" s="9" t="n"/>
      <c r="F21" s="12" t="n"/>
      <c r="G21" s="13" t="n"/>
      <c r="H21" s="14">
        <f>IF($F21="","",ROUND($F21*$G21,0))</f>
        <v/>
      </c>
      <c r="I21" s="14">
        <f>IF($F21="","",$F21+$H21)</f>
        <v/>
      </c>
      <c r="J21" s="14">
        <f>IF($A21="","",SUMIFS(AR_Receipts!$D:$D,AR_Receipts!$B:$B,$A21))</f>
        <v/>
      </c>
      <c r="K21" s="14">
        <f>IF($A21="","",MAX(0,$I21-$J21))</f>
        <v/>
      </c>
      <c r="L21" s="9" t="n"/>
      <c r="M21" s="15">
        <f>IF(OR($B21="", $L21=""),"", $B21+IFERROR(VLOOKUP($L21,Terms!$A:$B,2,FALSE),0))</f>
        <v/>
      </c>
      <c r="N21" s="16">
        <f>IF(OR($M21="", $K21&lt;=0),"", Settings!$B$3-$M21)</f>
        <v/>
      </c>
      <c r="O21" s="11">
        <f>IF($A21="","",IF($K21=0,"Paid",IF($J21=0,"Open","Partially Paid")))</f>
        <v/>
      </c>
      <c r="P21" s="9" t="n"/>
      <c r="Q21" s="9" t="n"/>
    </row>
    <row r="22">
      <c r="A22" s="9" t="n"/>
      <c r="B22" s="10" t="n"/>
      <c r="C22" s="9" t="n"/>
      <c r="D22" s="11">
        <f>IF($C22="","",IFERROR(VLOOKUP($C22,Customers!$A:$B,2,FALSE),""))</f>
        <v/>
      </c>
      <c r="E22" s="9" t="n"/>
      <c r="F22" s="12" t="n"/>
      <c r="G22" s="13" t="n"/>
      <c r="H22" s="14">
        <f>IF($F22="","",ROUND($F22*$G22,0))</f>
        <v/>
      </c>
      <c r="I22" s="14">
        <f>IF($F22="","",$F22+$H22)</f>
        <v/>
      </c>
      <c r="J22" s="14">
        <f>IF($A22="","",SUMIFS(AR_Receipts!$D:$D,AR_Receipts!$B:$B,$A22))</f>
        <v/>
      </c>
      <c r="K22" s="14">
        <f>IF($A22="","",MAX(0,$I22-$J22))</f>
        <v/>
      </c>
      <c r="L22" s="9" t="n"/>
      <c r="M22" s="15">
        <f>IF(OR($B22="", $L22=""),"", $B22+IFERROR(VLOOKUP($L22,Terms!$A:$B,2,FALSE),0))</f>
        <v/>
      </c>
      <c r="N22" s="16">
        <f>IF(OR($M22="", $K22&lt;=0),"", Settings!$B$3-$M22)</f>
        <v/>
      </c>
      <c r="O22" s="11">
        <f>IF($A22="","",IF($K22=0,"Paid",IF($J22=0,"Open","Partially Paid")))</f>
        <v/>
      </c>
      <c r="P22" s="9" t="n"/>
      <c r="Q22" s="9" t="n"/>
    </row>
    <row r="23">
      <c r="A23" s="9" t="n"/>
      <c r="B23" s="10" t="n"/>
      <c r="C23" s="9" t="n"/>
      <c r="D23" s="11">
        <f>IF($C23="","",IFERROR(VLOOKUP($C23,Customers!$A:$B,2,FALSE),""))</f>
        <v/>
      </c>
      <c r="E23" s="9" t="n"/>
      <c r="F23" s="12" t="n"/>
      <c r="G23" s="13" t="n"/>
      <c r="H23" s="14">
        <f>IF($F23="","",ROUND($F23*$G23,0))</f>
        <v/>
      </c>
      <c r="I23" s="14">
        <f>IF($F23="","",$F23+$H23)</f>
        <v/>
      </c>
      <c r="J23" s="14">
        <f>IF($A23="","",SUMIFS(AR_Receipts!$D:$D,AR_Receipts!$B:$B,$A23))</f>
        <v/>
      </c>
      <c r="K23" s="14">
        <f>IF($A23="","",MAX(0,$I23-$J23))</f>
        <v/>
      </c>
      <c r="L23" s="9" t="n"/>
      <c r="M23" s="15">
        <f>IF(OR($B23="", $L23=""),"", $B23+IFERROR(VLOOKUP($L23,Terms!$A:$B,2,FALSE),0))</f>
        <v/>
      </c>
      <c r="N23" s="16">
        <f>IF(OR($M23="", $K23&lt;=0),"", Settings!$B$3-$M23)</f>
        <v/>
      </c>
      <c r="O23" s="11">
        <f>IF($A23="","",IF($K23=0,"Paid",IF($J23=0,"Open","Partially Paid")))</f>
        <v/>
      </c>
      <c r="P23" s="9" t="n"/>
      <c r="Q23" s="9" t="n"/>
    </row>
    <row r="24">
      <c r="A24" s="9" t="n"/>
      <c r="B24" s="10" t="n"/>
      <c r="C24" s="9" t="n"/>
      <c r="D24" s="11">
        <f>IF($C24="","",IFERROR(VLOOKUP($C24,Customers!$A:$B,2,FALSE),""))</f>
        <v/>
      </c>
      <c r="E24" s="9" t="n"/>
      <c r="F24" s="12" t="n"/>
      <c r="G24" s="13" t="n"/>
      <c r="H24" s="14">
        <f>IF($F24="","",ROUND($F24*$G24,0))</f>
        <v/>
      </c>
      <c r="I24" s="14">
        <f>IF($F24="","",$F24+$H24)</f>
        <v/>
      </c>
      <c r="J24" s="14">
        <f>IF($A24="","",SUMIFS(AR_Receipts!$D:$D,AR_Receipts!$B:$B,$A24))</f>
        <v/>
      </c>
      <c r="K24" s="14">
        <f>IF($A24="","",MAX(0,$I24-$J24))</f>
        <v/>
      </c>
      <c r="L24" s="9" t="n"/>
      <c r="M24" s="15">
        <f>IF(OR($B24="", $L24=""),"", $B24+IFERROR(VLOOKUP($L24,Terms!$A:$B,2,FALSE),0))</f>
        <v/>
      </c>
      <c r="N24" s="16">
        <f>IF(OR($M24="", $K24&lt;=0),"", Settings!$B$3-$M24)</f>
        <v/>
      </c>
      <c r="O24" s="11">
        <f>IF($A24="","",IF($K24=0,"Paid",IF($J24=0,"Open","Partially Paid")))</f>
        <v/>
      </c>
      <c r="P24" s="9" t="n"/>
      <c r="Q24" s="9" t="n"/>
    </row>
    <row r="25">
      <c r="A25" s="9" t="n"/>
      <c r="B25" s="10" t="n"/>
      <c r="C25" s="9" t="n"/>
      <c r="D25" s="11">
        <f>IF($C25="","",IFERROR(VLOOKUP($C25,Customers!$A:$B,2,FALSE),""))</f>
        <v/>
      </c>
      <c r="E25" s="9" t="n"/>
      <c r="F25" s="12" t="n"/>
      <c r="G25" s="13" t="n"/>
      <c r="H25" s="14">
        <f>IF($F25="","",ROUND($F25*$G25,0))</f>
        <v/>
      </c>
      <c r="I25" s="14">
        <f>IF($F25="","",$F25+$H25)</f>
        <v/>
      </c>
      <c r="J25" s="14">
        <f>IF($A25="","",SUMIFS(AR_Receipts!$D:$D,AR_Receipts!$B:$B,$A25))</f>
        <v/>
      </c>
      <c r="K25" s="14">
        <f>IF($A25="","",MAX(0,$I25-$J25))</f>
        <v/>
      </c>
      <c r="L25" s="9" t="n"/>
      <c r="M25" s="15">
        <f>IF(OR($B25="", $L25=""),"", $B25+IFERROR(VLOOKUP($L25,Terms!$A:$B,2,FALSE),0))</f>
        <v/>
      </c>
      <c r="N25" s="16">
        <f>IF(OR($M25="", $K25&lt;=0),"", Settings!$B$3-$M25)</f>
        <v/>
      </c>
      <c r="O25" s="11">
        <f>IF($A25="","",IF($K25=0,"Paid",IF($J25=0,"Open","Partially Paid")))</f>
        <v/>
      </c>
      <c r="P25" s="9" t="n"/>
      <c r="Q25" s="9" t="n"/>
    </row>
    <row r="26">
      <c r="A26" s="11" t="n"/>
      <c r="B26" s="15" t="n"/>
      <c r="C26" s="11" t="n"/>
      <c r="D26" s="11">
        <f>IF($C26="","",IFERROR(VLOOKUP($C26,Customers!$A:$B,2,FALSE),""))</f>
        <v/>
      </c>
      <c r="E26" s="11" t="n"/>
      <c r="F26" s="14" t="n"/>
      <c r="G26" s="17" t="n"/>
      <c r="H26" s="14">
        <f>IF($F26="","",ROUND($F26*$G26,0))</f>
        <v/>
      </c>
      <c r="I26" s="14">
        <f>IF($F26="","",$F26+$H26)</f>
        <v/>
      </c>
      <c r="J26" s="14">
        <f>IF($A26="","",SUMIFS(AR_Receipts!$D:$D,AR_Receipts!$B:$B,$A26))</f>
        <v/>
      </c>
      <c r="K26" s="14">
        <f>IF($A26="","",MAX(0,$I26-$J26))</f>
        <v/>
      </c>
      <c r="L26" s="11" t="n"/>
      <c r="M26" s="15">
        <f>IF(OR($B26="", $L26=""),"", $B26+IFERROR(VLOOKUP($L26,Terms!$A:$B,2,FALSE),0))</f>
        <v/>
      </c>
      <c r="N26" s="16">
        <f>IF(OR($M26="", $K26&lt;=0),"", Settings!$B$3-$M26)</f>
        <v/>
      </c>
      <c r="O26" s="11">
        <f>IF($A26="","",IF($K26=0,"Paid",IF($J26=0,"Open","Partially Paid")))</f>
        <v/>
      </c>
      <c r="P26" s="11" t="n"/>
      <c r="Q26" s="11" t="n"/>
    </row>
    <row r="27">
      <c r="A27" s="11" t="n"/>
      <c r="B27" s="15" t="n"/>
      <c r="C27" s="11" t="n"/>
      <c r="D27" s="11">
        <f>IF($C27="","",IFERROR(VLOOKUP($C27,Customers!$A:$B,2,FALSE),""))</f>
        <v/>
      </c>
      <c r="E27" s="11" t="n"/>
      <c r="F27" s="14" t="n"/>
      <c r="G27" s="17" t="n"/>
      <c r="H27" s="14">
        <f>IF($F27="","",ROUND($F27*$G27,0))</f>
        <v/>
      </c>
      <c r="I27" s="14">
        <f>IF($F27="","",$F27+$H27)</f>
        <v/>
      </c>
      <c r="J27" s="14">
        <f>IF($A27="","",SUMIFS(AR_Receipts!$D:$D,AR_Receipts!$B:$B,$A27))</f>
        <v/>
      </c>
      <c r="K27" s="14">
        <f>IF($A27="","",MAX(0,$I27-$J27))</f>
        <v/>
      </c>
      <c r="L27" s="11" t="n"/>
      <c r="M27" s="15">
        <f>IF(OR($B27="", $L27=""),"", $B27+IFERROR(VLOOKUP($L27,Terms!$A:$B,2,FALSE),0))</f>
        <v/>
      </c>
      <c r="N27" s="16">
        <f>IF(OR($M27="", $K27&lt;=0),"", Settings!$B$3-$M27)</f>
        <v/>
      </c>
      <c r="O27" s="11">
        <f>IF($A27="","",IF($K27=0,"Paid",IF($J27=0,"Open","Partially Paid")))</f>
        <v/>
      </c>
      <c r="P27" s="11" t="n"/>
      <c r="Q27" s="11" t="n"/>
    </row>
    <row r="28">
      <c r="A28" s="11" t="n"/>
      <c r="B28" s="15" t="n"/>
      <c r="C28" s="11" t="n"/>
      <c r="D28" s="11">
        <f>IF($C28="","",IFERROR(VLOOKUP($C28,Customers!$A:$B,2,FALSE),""))</f>
        <v/>
      </c>
      <c r="E28" s="11" t="n"/>
      <c r="F28" s="14" t="n"/>
      <c r="G28" s="17" t="n"/>
      <c r="H28" s="14">
        <f>IF($F28="","",ROUND($F28*$G28,0))</f>
        <v/>
      </c>
      <c r="I28" s="14">
        <f>IF($F28="","",$F28+$H28)</f>
        <v/>
      </c>
      <c r="J28" s="14">
        <f>IF($A28="","",SUMIFS(AR_Receipts!$D:$D,AR_Receipts!$B:$B,$A28))</f>
        <v/>
      </c>
      <c r="K28" s="14">
        <f>IF($A28="","",MAX(0,$I28-$J28))</f>
        <v/>
      </c>
      <c r="L28" s="11" t="n"/>
      <c r="M28" s="15">
        <f>IF(OR($B28="", $L28=""),"", $B28+IFERROR(VLOOKUP($L28,Terms!$A:$B,2,FALSE),0))</f>
        <v/>
      </c>
      <c r="N28" s="16">
        <f>IF(OR($M28="", $K28&lt;=0),"", Settings!$B$3-$M28)</f>
        <v/>
      </c>
      <c r="O28" s="11">
        <f>IF($A28="","",IF($K28=0,"Paid",IF($J28=0,"Open","Partially Paid")))</f>
        <v/>
      </c>
      <c r="P28" s="11" t="n"/>
      <c r="Q28" s="11" t="n"/>
    </row>
    <row r="29">
      <c r="A29" s="11" t="n"/>
      <c r="B29" s="15" t="n"/>
      <c r="C29" s="11" t="n"/>
      <c r="D29" s="11">
        <f>IF($C29="","",IFERROR(VLOOKUP($C29,Customers!$A:$B,2,FALSE),""))</f>
        <v/>
      </c>
      <c r="E29" s="11" t="n"/>
      <c r="F29" s="14" t="n"/>
      <c r="G29" s="17" t="n"/>
      <c r="H29" s="14">
        <f>IF($F29="","",ROUND($F29*$G29,0))</f>
        <v/>
      </c>
      <c r="I29" s="14">
        <f>IF($F29="","",$F29+$H29)</f>
        <v/>
      </c>
      <c r="J29" s="14">
        <f>IF($A29="","",SUMIFS(AR_Receipts!$D:$D,AR_Receipts!$B:$B,$A29))</f>
        <v/>
      </c>
      <c r="K29" s="14">
        <f>IF($A29="","",MAX(0,$I29-$J29))</f>
        <v/>
      </c>
      <c r="L29" s="11" t="n"/>
      <c r="M29" s="15">
        <f>IF(OR($B29="", $L29=""),"", $B29+IFERROR(VLOOKUP($L29,Terms!$A:$B,2,FALSE),0))</f>
        <v/>
      </c>
      <c r="N29" s="16">
        <f>IF(OR($M29="", $K29&lt;=0),"", Settings!$B$3-$M29)</f>
        <v/>
      </c>
      <c r="O29" s="11">
        <f>IF($A29="","",IF($K29=0,"Paid",IF($J29=0,"Open","Partially Paid")))</f>
        <v/>
      </c>
      <c r="P29" s="11" t="n"/>
      <c r="Q29" s="11" t="n"/>
    </row>
    <row r="30">
      <c r="A30" s="11" t="n"/>
      <c r="B30" s="15" t="n"/>
      <c r="C30" s="11" t="n"/>
      <c r="D30" s="11">
        <f>IF($C30="","",IFERROR(VLOOKUP($C30,Customers!$A:$B,2,FALSE),""))</f>
        <v/>
      </c>
      <c r="E30" s="11" t="n"/>
      <c r="F30" s="14" t="n"/>
      <c r="G30" s="17" t="n"/>
      <c r="H30" s="14">
        <f>IF($F30="","",ROUND($F30*$G30,0))</f>
        <v/>
      </c>
      <c r="I30" s="14">
        <f>IF($F30="","",$F30+$H30)</f>
        <v/>
      </c>
      <c r="J30" s="14">
        <f>IF($A30="","",SUMIFS(AR_Receipts!$D:$D,AR_Receipts!$B:$B,$A30))</f>
        <v/>
      </c>
      <c r="K30" s="14">
        <f>IF($A30="","",MAX(0,$I30-$J30))</f>
        <v/>
      </c>
      <c r="L30" s="11" t="n"/>
      <c r="M30" s="15">
        <f>IF(OR($B30="", $L30=""),"", $B30+IFERROR(VLOOKUP($L30,Terms!$A:$B,2,FALSE),0))</f>
        <v/>
      </c>
      <c r="N30" s="16">
        <f>IF(OR($M30="", $K30&lt;=0),"", Settings!$B$3-$M30)</f>
        <v/>
      </c>
      <c r="O30" s="11">
        <f>IF($A30="","",IF($K30=0,"Paid",IF($J30=0,"Open","Partially Paid")))</f>
        <v/>
      </c>
      <c r="P30" s="11" t="n"/>
      <c r="Q30" s="11" t="n"/>
    </row>
    <row r="31">
      <c r="A31" s="11" t="n"/>
      <c r="B31" s="15" t="n"/>
      <c r="C31" s="11" t="n"/>
      <c r="D31" s="11">
        <f>IF($C31="","",IFERROR(VLOOKUP($C31,Customers!$A:$B,2,FALSE),""))</f>
        <v/>
      </c>
      <c r="E31" s="11" t="n"/>
      <c r="F31" s="14" t="n"/>
      <c r="G31" s="17" t="n"/>
      <c r="H31" s="14">
        <f>IF($F31="","",ROUND($F31*$G31,0))</f>
        <v/>
      </c>
      <c r="I31" s="14">
        <f>IF($F31="","",$F31+$H31)</f>
        <v/>
      </c>
      <c r="J31" s="14">
        <f>IF($A31="","",SUMIFS(AR_Receipts!$D:$D,AR_Receipts!$B:$B,$A31))</f>
        <v/>
      </c>
      <c r="K31" s="14">
        <f>IF($A31="","",MAX(0,$I31-$J31))</f>
        <v/>
      </c>
      <c r="L31" s="11" t="n"/>
      <c r="M31" s="15">
        <f>IF(OR($B31="", $L31=""),"", $B31+IFERROR(VLOOKUP($L31,Terms!$A:$B,2,FALSE),0))</f>
        <v/>
      </c>
      <c r="N31" s="16">
        <f>IF(OR($M31="", $K31&lt;=0),"", Settings!$B$3-$M31)</f>
        <v/>
      </c>
      <c r="O31" s="11">
        <f>IF($A31="","",IF($K31=0,"Paid",IF($J31=0,"Open","Partially Paid")))</f>
        <v/>
      </c>
      <c r="P31" s="11" t="n"/>
      <c r="Q31" s="11" t="n"/>
    </row>
    <row r="32">
      <c r="A32" s="11" t="n"/>
      <c r="B32" s="15" t="n"/>
      <c r="C32" s="11" t="n"/>
      <c r="D32" s="11">
        <f>IF($C32="","",IFERROR(VLOOKUP($C32,Customers!$A:$B,2,FALSE),""))</f>
        <v/>
      </c>
      <c r="E32" s="11" t="n"/>
      <c r="F32" s="14" t="n"/>
      <c r="G32" s="17" t="n"/>
      <c r="H32" s="14">
        <f>IF($F32="","",ROUND($F32*$G32,0))</f>
        <v/>
      </c>
      <c r="I32" s="14">
        <f>IF($F32="","",$F32+$H32)</f>
        <v/>
      </c>
      <c r="J32" s="14">
        <f>IF($A32="","",SUMIFS(AR_Receipts!$D:$D,AR_Receipts!$B:$B,$A32))</f>
        <v/>
      </c>
      <c r="K32" s="14">
        <f>IF($A32="","",MAX(0,$I32-$J32))</f>
        <v/>
      </c>
      <c r="L32" s="11" t="n"/>
      <c r="M32" s="15">
        <f>IF(OR($B32="", $L32=""),"", $B32+IFERROR(VLOOKUP($L32,Terms!$A:$B,2,FALSE),0))</f>
        <v/>
      </c>
      <c r="N32" s="16">
        <f>IF(OR($M32="", $K32&lt;=0),"", Settings!$B$3-$M32)</f>
        <v/>
      </c>
      <c r="O32" s="11">
        <f>IF($A32="","",IF($K32=0,"Paid",IF($J32=0,"Open","Partially Paid")))</f>
        <v/>
      </c>
      <c r="P32" s="11" t="n"/>
      <c r="Q32" s="11" t="n"/>
    </row>
    <row r="33">
      <c r="A33" s="11" t="n"/>
      <c r="B33" s="15" t="n"/>
      <c r="C33" s="11" t="n"/>
      <c r="D33" s="11">
        <f>IF($C33="","",IFERROR(VLOOKUP($C33,Customers!$A:$B,2,FALSE),""))</f>
        <v/>
      </c>
      <c r="E33" s="11" t="n"/>
      <c r="F33" s="14" t="n"/>
      <c r="G33" s="17" t="n"/>
      <c r="H33" s="14">
        <f>IF($F33="","",ROUND($F33*$G33,0))</f>
        <v/>
      </c>
      <c r="I33" s="14">
        <f>IF($F33="","",$F33+$H33)</f>
        <v/>
      </c>
      <c r="J33" s="14">
        <f>IF($A33="","",SUMIFS(AR_Receipts!$D:$D,AR_Receipts!$B:$B,$A33))</f>
        <v/>
      </c>
      <c r="K33" s="14">
        <f>IF($A33="","",MAX(0,$I33-$J33))</f>
        <v/>
      </c>
      <c r="L33" s="11" t="n"/>
      <c r="M33" s="15">
        <f>IF(OR($B33="", $L33=""),"", $B33+IFERROR(VLOOKUP($L33,Terms!$A:$B,2,FALSE),0))</f>
        <v/>
      </c>
      <c r="N33" s="16">
        <f>IF(OR($M33="", $K33&lt;=0),"", Settings!$B$3-$M33)</f>
        <v/>
      </c>
      <c r="O33" s="11">
        <f>IF($A33="","",IF($K33=0,"Paid",IF($J33=0,"Open","Partially Paid")))</f>
        <v/>
      </c>
      <c r="P33" s="11" t="n"/>
      <c r="Q33" s="11" t="n"/>
    </row>
    <row r="34">
      <c r="A34" s="11" t="n"/>
      <c r="B34" s="15" t="n"/>
      <c r="C34" s="11" t="n"/>
      <c r="D34" s="11">
        <f>IF($C34="","",IFERROR(VLOOKUP($C34,Customers!$A:$B,2,FALSE),""))</f>
        <v/>
      </c>
      <c r="E34" s="11" t="n"/>
      <c r="F34" s="14" t="n"/>
      <c r="G34" s="17" t="n"/>
      <c r="H34" s="14">
        <f>IF($F34="","",ROUND($F34*$G34,0))</f>
        <v/>
      </c>
      <c r="I34" s="14">
        <f>IF($F34="","",$F34+$H34)</f>
        <v/>
      </c>
      <c r="J34" s="14">
        <f>IF($A34="","",SUMIFS(AR_Receipts!$D:$D,AR_Receipts!$B:$B,$A34))</f>
        <v/>
      </c>
      <c r="K34" s="14">
        <f>IF($A34="","",MAX(0,$I34-$J34))</f>
        <v/>
      </c>
      <c r="L34" s="11" t="n"/>
      <c r="M34" s="15">
        <f>IF(OR($B34="", $L34=""),"", $B34+IFERROR(VLOOKUP($L34,Terms!$A:$B,2,FALSE),0))</f>
        <v/>
      </c>
      <c r="N34" s="16">
        <f>IF(OR($M34="", $K34&lt;=0),"", Settings!$B$3-$M34)</f>
        <v/>
      </c>
      <c r="O34" s="11">
        <f>IF($A34="","",IF($K34=0,"Paid",IF($J34=0,"Open","Partially Paid")))</f>
        <v/>
      </c>
      <c r="P34" s="11" t="n"/>
      <c r="Q34" s="11" t="n"/>
    </row>
    <row r="35">
      <c r="A35" s="11" t="n"/>
      <c r="B35" s="15" t="n"/>
      <c r="C35" s="11" t="n"/>
      <c r="D35" s="11">
        <f>IF($C35="","",IFERROR(VLOOKUP($C35,Customers!$A:$B,2,FALSE),""))</f>
        <v/>
      </c>
      <c r="E35" s="11" t="n"/>
      <c r="F35" s="14" t="n"/>
      <c r="G35" s="17" t="n"/>
      <c r="H35" s="14">
        <f>IF($F35="","",ROUND($F35*$G35,0))</f>
        <v/>
      </c>
      <c r="I35" s="14">
        <f>IF($F35="","",$F35+$H35)</f>
        <v/>
      </c>
      <c r="J35" s="14">
        <f>IF($A35="","",SUMIFS(AR_Receipts!$D:$D,AR_Receipts!$B:$B,$A35))</f>
        <v/>
      </c>
      <c r="K35" s="14">
        <f>IF($A35="","",MAX(0,$I35-$J35))</f>
        <v/>
      </c>
      <c r="L35" s="11" t="n"/>
      <c r="M35" s="15">
        <f>IF(OR($B35="", $L35=""),"", $B35+IFERROR(VLOOKUP($L35,Terms!$A:$B,2,FALSE),0))</f>
        <v/>
      </c>
      <c r="N35" s="16">
        <f>IF(OR($M35="", $K35&lt;=0),"", Settings!$B$3-$M35)</f>
        <v/>
      </c>
      <c r="O35" s="11">
        <f>IF($A35="","",IF($K35=0,"Paid",IF($J35=0,"Open","Partially Paid")))</f>
        <v/>
      </c>
      <c r="P35" s="11" t="n"/>
      <c r="Q35" s="11" t="n"/>
    </row>
    <row r="36">
      <c r="A36" s="11" t="n"/>
      <c r="B36" s="15" t="n"/>
      <c r="C36" s="11" t="n"/>
      <c r="D36" s="11">
        <f>IF($C36="","",IFERROR(VLOOKUP($C36,Customers!$A:$B,2,FALSE),""))</f>
        <v/>
      </c>
      <c r="E36" s="11" t="n"/>
      <c r="F36" s="14" t="n"/>
      <c r="G36" s="17" t="n"/>
      <c r="H36" s="14">
        <f>IF($F36="","",ROUND($F36*$G36,0))</f>
        <v/>
      </c>
      <c r="I36" s="14">
        <f>IF($F36="","",$F36+$H36)</f>
        <v/>
      </c>
      <c r="J36" s="14">
        <f>IF($A36="","",SUMIFS(AR_Receipts!$D:$D,AR_Receipts!$B:$B,$A36))</f>
        <v/>
      </c>
      <c r="K36" s="14">
        <f>IF($A36="","",MAX(0,$I36-$J36))</f>
        <v/>
      </c>
      <c r="L36" s="11" t="n"/>
      <c r="M36" s="15">
        <f>IF(OR($B36="", $L36=""),"", $B36+IFERROR(VLOOKUP($L36,Terms!$A:$B,2,FALSE),0))</f>
        <v/>
      </c>
      <c r="N36" s="16">
        <f>IF(OR($M36="", $K36&lt;=0),"", Settings!$B$3-$M36)</f>
        <v/>
      </c>
      <c r="O36" s="11">
        <f>IF($A36="","",IF($K36=0,"Paid",IF($J36=0,"Open","Partially Paid")))</f>
        <v/>
      </c>
      <c r="P36" s="11" t="n"/>
      <c r="Q36" s="11" t="n"/>
    </row>
    <row r="37">
      <c r="A37" s="11" t="n"/>
      <c r="B37" s="15" t="n"/>
      <c r="C37" s="11" t="n"/>
      <c r="D37" s="11">
        <f>IF($C37="","",IFERROR(VLOOKUP($C37,Customers!$A:$B,2,FALSE),""))</f>
        <v/>
      </c>
      <c r="E37" s="11" t="n"/>
      <c r="F37" s="14" t="n"/>
      <c r="G37" s="17" t="n"/>
      <c r="H37" s="14">
        <f>IF($F37="","",ROUND($F37*$G37,0))</f>
        <v/>
      </c>
      <c r="I37" s="14">
        <f>IF($F37="","",$F37+$H37)</f>
        <v/>
      </c>
      <c r="J37" s="14">
        <f>IF($A37="","",SUMIFS(AR_Receipts!$D:$D,AR_Receipts!$B:$B,$A37))</f>
        <v/>
      </c>
      <c r="K37" s="14">
        <f>IF($A37="","",MAX(0,$I37-$J37))</f>
        <v/>
      </c>
      <c r="L37" s="11" t="n"/>
      <c r="M37" s="15">
        <f>IF(OR($B37="", $L37=""),"", $B37+IFERROR(VLOOKUP($L37,Terms!$A:$B,2,FALSE),0))</f>
        <v/>
      </c>
      <c r="N37" s="16">
        <f>IF(OR($M37="", $K37&lt;=0),"", Settings!$B$3-$M37)</f>
        <v/>
      </c>
      <c r="O37" s="11">
        <f>IF($A37="","",IF($K37=0,"Paid",IF($J37=0,"Open","Partially Paid")))</f>
        <v/>
      </c>
      <c r="P37" s="11" t="n"/>
      <c r="Q37" s="11" t="n"/>
    </row>
    <row r="38">
      <c r="A38" s="11" t="n"/>
      <c r="B38" s="15" t="n"/>
      <c r="C38" s="11" t="n"/>
      <c r="D38" s="11">
        <f>IF($C38="","",IFERROR(VLOOKUP($C38,Customers!$A:$B,2,FALSE),""))</f>
        <v/>
      </c>
      <c r="E38" s="11" t="n"/>
      <c r="F38" s="14" t="n"/>
      <c r="G38" s="17" t="n"/>
      <c r="H38" s="14">
        <f>IF($F38="","",ROUND($F38*$G38,0))</f>
        <v/>
      </c>
      <c r="I38" s="14">
        <f>IF($F38="","",$F38+$H38)</f>
        <v/>
      </c>
      <c r="J38" s="14">
        <f>IF($A38="","",SUMIFS(AR_Receipts!$D:$D,AR_Receipts!$B:$B,$A38))</f>
        <v/>
      </c>
      <c r="K38" s="14">
        <f>IF($A38="","",MAX(0,$I38-$J38))</f>
        <v/>
      </c>
      <c r="L38" s="11" t="n"/>
      <c r="M38" s="15">
        <f>IF(OR($B38="", $L38=""),"", $B38+IFERROR(VLOOKUP($L38,Terms!$A:$B,2,FALSE),0))</f>
        <v/>
      </c>
      <c r="N38" s="16">
        <f>IF(OR($M38="", $K38&lt;=0),"", Settings!$B$3-$M38)</f>
        <v/>
      </c>
      <c r="O38" s="11">
        <f>IF($A38="","",IF($K38=0,"Paid",IF($J38=0,"Open","Partially Paid")))</f>
        <v/>
      </c>
      <c r="P38" s="11" t="n"/>
      <c r="Q38" s="11" t="n"/>
    </row>
    <row r="39">
      <c r="A39" s="11" t="n"/>
      <c r="B39" s="15" t="n"/>
      <c r="C39" s="11" t="n"/>
      <c r="D39" s="11">
        <f>IF($C39="","",IFERROR(VLOOKUP($C39,Customers!$A:$B,2,FALSE),""))</f>
        <v/>
      </c>
      <c r="E39" s="11" t="n"/>
      <c r="F39" s="14" t="n"/>
      <c r="G39" s="17" t="n"/>
      <c r="H39" s="14">
        <f>IF($F39="","",ROUND($F39*$G39,0))</f>
        <v/>
      </c>
      <c r="I39" s="14">
        <f>IF($F39="","",$F39+$H39)</f>
        <v/>
      </c>
      <c r="J39" s="14">
        <f>IF($A39="","",SUMIFS(AR_Receipts!$D:$D,AR_Receipts!$B:$B,$A39))</f>
        <v/>
      </c>
      <c r="K39" s="14">
        <f>IF($A39="","",MAX(0,$I39-$J39))</f>
        <v/>
      </c>
      <c r="L39" s="11" t="n"/>
      <c r="M39" s="15">
        <f>IF(OR($B39="", $L39=""),"", $B39+IFERROR(VLOOKUP($L39,Terms!$A:$B,2,FALSE),0))</f>
        <v/>
      </c>
      <c r="N39" s="16">
        <f>IF(OR($M39="", $K39&lt;=0),"", Settings!$B$3-$M39)</f>
        <v/>
      </c>
      <c r="O39" s="11">
        <f>IF($A39="","",IF($K39=0,"Paid",IF($J39=0,"Open","Partially Paid")))</f>
        <v/>
      </c>
      <c r="P39" s="11" t="n"/>
      <c r="Q39" s="11" t="n"/>
    </row>
    <row r="40">
      <c r="A40" s="11" t="n"/>
      <c r="B40" s="15" t="n"/>
      <c r="C40" s="11" t="n"/>
      <c r="D40" s="11">
        <f>IF($C40="","",IFERROR(VLOOKUP($C40,Customers!$A:$B,2,FALSE),""))</f>
        <v/>
      </c>
      <c r="E40" s="11" t="n"/>
      <c r="F40" s="14" t="n"/>
      <c r="G40" s="17" t="n"/>
      <c r="H40" s="14">
        <f>IF($F40="","",ROUND($F40*$G40,0))</f>
        <v/>
      </c>
      <c r="I40" s="14">
        <f>IF($F40="","",$F40+$H40)</f>
        <v/>
      </c>
      <c r="J40" s="14">
        <f>IF($A40="","",SUMIFS(AR_Receipts!$D:$D,AR_Receipts!$B:$B,$A40))</f>
        <v/>
      </c>
      <c r="K40" s="14">
        <f>IF($A40="","",MAX(0,$I40-$J40))</f>
        <v/>
      </c>
      <c r="L40" s="11" t="n"/>
      <c r="M40" s="15">
        <f>IF(OR($B40="", $L40=""),"", $B40+IFERROR(VLOOKUP($L40,Terms!$A:$B,2,FALSE),0))</f>
        <v/>
      </c>
      <c r="N40" s="16">
        <f>IF(OR($M40="", $K40&lt;=0),"", Settings!$B$3-$M40)</f>
        <v/>
      </c>
      <c r="O40" s="11">
        <f>IF($A40="","",IF($K40=0,"Paid",IF($J40=0,"Open","Partially Paid")))</f>
        <v/>
      </c>
      <c r="P40" s="11" t="n"/>
      <c r="Q40" s="11" t="n"/>
    </row>
    <row r="41">
      <c r="A41" s="11" t="n"/>
      <c r="B41" s="15" t="n"/>
      <c r="C41" s="11" t="n"/>
      <c r="D41" s="11">
        <f>IF($C41="","",IFERROR(VLOOKUP($C41,Customers!$A:$B,2,FALSE),""))</f>
        <v/>
      </c>
      <c r="E41" s="11" t="n"/>
      <c r="F41" s="14" t="n"/>
      <c r="G41" s="17" t="n"/>
      <c r="H41" s="14">
        <f>IF($F41="","",ROUND($F41*$G41,0))</f>
        <v/>
      </c>
      <c r="I41" s="14">
        <f>IF($F41="","",$F41+$H41)</f>
        <v/>
      </c>
      <c r="J41" s="14">
        <f>IF($A41="","",SUMIFS(AR_Receipts!$D:$D,AR_Receipts!$B:$B,$A41))</f>
        <v/>
      </c>
      <c r="K41" s="14">
        <f>IF($A41="","",MAX(0,$I41-$J41))</f>
        <v/>
      </c>
      <c r="L41" s="11" t="n"/>
      <c r="M41" s="15">
        <f>IF(OR($B41="", $L41=""),"", $B41+IFERROR(VLOOKUP($L41,Terms!$A:$B,2,FALSE),0))</f>
        <v/>
      </c>
      <c r="N41" s="16">
        <f>IF(OR($M41="", $K41&lt;=0),"", Settings!$B$3-$M41)</f>
        <v/>
      </c>
      <c r="O41" s="11">
        <f>IF($A41="","",IF($K41=0,"Paid",IF($J41=0,"Open","Partially Paid")))</f>
        <v/>
      </c>
      <c r="P41" s="11" t="n"/>
      <c r="Q41" s="11" t="n"/>
    </row>
    <row r="42">
      <c r="A42" s="11" t="n"/>
      <c r="B42" s="15" t="n"/>
      <c r="C42" s="11" t="n"/>
      <c r="D42" s="11">
        <f>IF($C42="","",IFERROR(VLOOKUP($C42,Customers!$A:$B,2,FALSE),""))</f>
        <v/>
      </c>
      <c r="E42" s="11" t="n"/>
      <c r="F42" s="14" t="n"/>
      <c r="G42" s="17" t="n"/>
      <c r="H42" s="14">
        <f>IF($F42="","",ROUND($F42*$G42,0))</f>
        <v/>
      </c>
      <c r="I42" s="14">
        <f>IF($F42="","",$F42+$H42)</f>
        <v/>
      </c>
      <c r="J42" s="14">
        <f>IF($A42="","",SUMIFS(AR_Receipts!$D:$D,AR_Receipts!$B:$B,$A42))</f>
        <v/>
      </c>
      <c r="K42" s="14">
        <f>IF($A42="","",MAX(0,$I42-$J42))</f>
        <v/>
      </c>
      <c r="L42" s="11" t="n"/>
      <c r="M42" s="15">
        <f>IF(OR($B42="", $L42=""),"", $B42+IFERROR(VLOOKUP($L42,Terms!$A:$B,2,FALSE),0))</f>
        <v/>
      </c>
      <c r="N42" s="16">
        <f>IF(OR($M42="", $K42&lt;=0),"", Settings!$B$3-$M42)</f>
        <v/>
      </c>
      <c r="O42" s="11">
        <f>IF($A42="","",IF($K42=0,"Paid",IF($J42=0,"Open","Partially Paid")))</f>
        <v/>
      </c>
      <c r="P42" s="11" t="n"/>
      <c r="Q42" s="11" t="n"/>
    </row>
    <row r="43">
      <c r="A43" s="11" t="n"/>
      <c r="B43" s="15" t="n"/>
      <c r="C43" s="11" t="n"/>
      <c r="D43" s="11">
        <f>IF($C43="","",IFERROR(VLOOKUP($C43,Customers!$A:$B,2,FALSE),""))</f>
        <v/>
      </c>
      <c r="E43" s="11" t="n"/>
      <c r="F43" s="14" t="n"/>
      <c r="G43" s="17" t="n"/>
      <c r="H43" s="14">
        <f>IF($F43="","",ROUND($F43*$G43,0))</f>
        <v/>
      </c>
      <c r="I43" s="14">
        <f>IF($F43="","",$F43+$H43)</f>
        <v/>
      </c>
      <c r="J43" s="14">
        <f>IF($A43="","",SUMIFS(AR_Receipts!$D:$D,AR_Receipts!$B:$B,$A43))</f>
        <v/>
      </c>
      <c r="K43" s="14">
        <f>IF($A43="","",MAX(0,$I43-$J43))</f>
        <v/>
      </c>
      <c r="L43" s="11" t="n"/>
      <c r="M43" s="15">
        <f>IF(OR($B43="", $L43=""),"", $B43+IFERROR(VLOOKUP($L43,Terms!$A:$B,2,FALSE),0))</f>
        <v/>
      </c>
      <c r="N43" s="16">
        <f>IF(OR($M43="", $K43&lt;=0),"", Settings!$B$3-$M43)</f>
        <v/>
      </c>
      <c r="O43" s="11">
        <f>IF($A43="","",IF($K43=0,"Paid",IF($J43=0,"Open","Partially Paid")))</f>
        <v/>
      </c>
      <c r="P43" s="11" t="n"/>
      <c r="Q43" s="11" t="n"/>
    </row>
    <row r="44">
      <c r="A44" s="11" t="n"/>
      <c r="B44" s="15" t="n"/>
      <c r="C44" s="11" t="n"/>
      <c r="D44" s="11">
        <f>IF($C44="","",IFERROR(VLOOKUP($C44,Customers!$A:$B,2,FALSE),""))</f>
        <v/>
      </c>
      <c r="E44" s="11" t="n"/>
      <c r="F44" s="14" t="n"/>
      <c r="G44" s="17" t="n"/>
      <c r="H44" s="14">
        <f>IF($F44="","",ROUND($F44*$G44,0))</f>
        <v/>
      </c>
      <c r="I44" s="14">
        <f>IF($F44="","",$F44+$H44)</f>
        <v/>
      </c>
      <c r="J44" s="14">
        <f>IF($A44="","",SUMIFS(AR_Receipts!$D:$D,AR_Receipts!$B:$B,$A44))</f>
        <v/>
      </c>
      <c r="K44" s="14">
        <f>IF($A44="","",MAX(0,$I44-$J44))</f>
        <v/>
      </c>
      <c r="L44" s="11" t="n"/>
      <c r="M44" s="15">
        <f>IF(OR($B44="", $L44=""),"", $B44+IFERROR(VLOOKUP($L44,Terms!$A:$B,2,FALSE),0))</f>
        <v/>
      </c>
      <c r="N44" s="16">
        <f>IF(OR($M44="", $K44&lt;=0),"", Settings!$B$3-$M44)</f>
        <v/>
      </c>
      <c r="O44" s="11">
        <f>IF($A44="","",IF($K44=0,"Paid",IF($J44=0,"Open","Partially Paid")))</f>
        <v/>
      </c>
      <c r="P44" s="11" t="n"/>
      <c r="Q44" s="11" t="n"/>
    </row>
    <row r="45">
      <c r="A45" s="11" t="n"/>
      <c r="B45" s="15" t="n"/>
      <c r="C45" s="11" t="n"/>
      <c r="D45" s="11">
        <f>IF($C45="","",IFERROR(VLOOKUP($C45,Customers!$A:$B,2,FALSE),""))</f>
        <v/>
      </c>
      <c r="E45" s="11" t="n"/>
      <c r="F45" s="14" t="n"/>
      <c r="G45" s="17" t="n"/>
      <c r="H45" s="14">
        <f>IF($F45="","",ROUND($F45*$G45,0))</f>
        <v/>
      </c>
      <c r="I45" s="14">
        <f>IF($F45="","",$F45+$H45)</f>
        <v/>
      </c>
      <c r="J45" s="14">
        <f>IF($A45="","",SUMIFS(AR_Receipts!$D:$D,AR_Receipts!$B:$B,$A45))</f>
        <v/>
      </c>
      <c r="K45" s="14">
        <f>IF($A45="","",MAX(0,$I45-$J45))</f>
        <v/>
      </c>
      <c r="L45" s="11" t="n"/>
      <c r="M45" s="15">
        <f>IF(OR($B45="", $L45=""),"", $B45+IFERROR(VLOOKUP($L45,Terms!$A:$B,2,FALSE),0))</f>
        <v/>
      </c>
      <c r="N45" s="16">
        <f>IF(OR($M45="", $K45&lt;=0),"", Settings!$B$3-$M45)</f>
        <v/>
      </c>
      <c r="O45" s="11">
        <f>IF($A45="","",IF($K45=0,"Paid",IF($J45=0,"Open","Partially Paid")))</f>
        <v/>
      </c>
      <c r="P45" s="11" t="n"/>
      <c r="Q45" s="11" t="n"/>
    </row>
    <row r="46">
      <c r="A46" s="11" t="n"/>
      <c r="B46" s="15" t="n"/>
      <c r="C46" s="11" t="n"/>
      <c r="D46" s="11">
        <f>IF($C46="","",IFERROR(VLOOKUP($C46,Customers!$A:$B,2,FALSE),""))</f>
        <v/>
      </c>
      <c r="E46" s="11" t="n"/>
      <c r="F46" s="14" t="n"/>
      <c r="G46" s="17" t="n"/>
      <c r="H46" s="14">
        <f>IF($F46="","",ROUND($F46*$G46,0))</f>
        <v/>
      </c>
      <c r="I46" s="14">
        <f>IF($F46="","",$F46+$H46)</f>
        <v/>
      </c>
      <c r="J46" s="14">
        <f>IF($A46="","",SUMIFS(AR_Receipts!$D:$D,AR_Receipts!$B:$B,$A46))</f>
        <v/>
      </c>
      <c r="K46" s="14">
        <f>IF($A46="","",MAX(0,$I46-$J46))</f>
        <v/>
      </c>
      <c r="L46" s="11" t="n"/>
      <c r="M46" s="15">
        <f>IF(OR($B46="", $L46=""),"", $B46+IFERROR(VLOOKUP($L46,Terms!$A:$B,2,FALSE),0))</f>
        <v/>
      </c>
      <c r="N46" s="16">
        <f>IF(OR($M46="", $K46&lt;=0),"", Settings!$B$3-$M46)</f>
        <v/>
      </c>
      <c r="O46" s="11">
        <f>IF($A46="","",IF($K46=0,"Paid",IF($J46=0,"Open","Partially Paid")))</f>
        <v/>
      </c>
      <c r="P46" s="11" t="n"/>
      <c r="Q46" s="11" t="n"/>
    </row>
    <row r="47">
      <c r="A47" s="11" t="n"/>
      <c r="B47" s="15" t="n"/>
      <c r="C47" s="11" t="n"/>
      <c r="D47" s="11">
        <f>IF($C47="","",IFERROR(VLOOKUP($C47,Customers!$A:$B,2,FALSE),""))</f>
        <v/>
      </c>
      <c r="E47" s="11" t="n"/>
      <c r="F47" s="14" t="n"/>
      <c r="G47" s="17" t="n"/>
      <c r="H47" s="14">
        <f>IF($F47="","",ROUND($F47*$G47,0))</f>
        <v/>
      </c>
      <c r="I47" s="14">
        <f>IF($F47="","",$F47+$H47)</f>
        <v/>
      </c>
      <c r="J47" s="14">
        <f>IF($A47="","",SUMIFS(AR_Receipts!$D:$D,AR_Receipts!$B:$B,$A47))</f>
        <v/>
      </c>
      <c r="K47" s="14">
        <f>IF($A47="","",MAX(0,$I47-$J47))</f>
        <v/>
      </c>
      <c r="L47" s="11" t="n"/>
      <c r="M47" s="15">
        <f>IF(OR($B47="", $L47=""),"", $B47+IFERROR(VLOOKUP($L47,Terms!$A:$B,2,FALSE),0))</f>
        <v/>
      </c>
      <c r="N47" s="16">
        <f>IF(OR($M47="", $K47&lt;=0),"", Settings!$B$3-$M47)</f>
        <v/>
      </c>
      <c r="O47" s="11">
        <f>IF($A47="","",IF($K47=0,"Paid",IF($J47=0,"Open","Partially Paid")))</f>
        <v/>
      </c>
      <c r="P47" s="11" t="n"/>
      <c r="Q47" s="11" t="n"/>
    </row>
    <row r="48">
      <c r="A48" s="11" t="n"/>
      <c r="B48" s="15" t="n"/>
      <c r="C48" s="11" t="n"/>
      <c r="D48" s="11">
        <f>IF($C48="","",IFERROR(VLOOKUP($C48,Customers!$A:$B,2,FALSE),""))</f>
        <v/>
      </c>
      <c r="E48" s="11" t="n"/>
      <c r="F48" s="14" t="n"/>
      <c r="G48" s="17" t="n"/>
      <c r="H48" s="14">
        <f>IF($F48="","",ROUND($F48*$G48,0))</f>
        <v/>
      </c>
      <c r="I48" s="14">
        <f>IF($F48="","",$F48+$H48)</f>
        <v/>
      </c>
      <c r="J48" s="14">
        <f>IF($A48="","",SUMIFS(AR_Receipts!$D:$D,AR_Receipts!$B:$B,$A48))</f>
        <v/>
      </c>
      <c r="K48" s="14">
        <f>IF($A48="","",MAX(0,$I48-$J48))</f>
        <v/>
      </c>
      <c r="L48" s="11" t="n"/>
      <c r="M48" s="15">
        <f>IF(OR($B48="", $L48=""),"", $B48+IFERROR(VLOOKUP($L48,Terms!$A:$B,2,FALSE),0))</f>
        <v/>
      </c>
      <c r="N48" s="16">
        <f>IF(OR($M48="", $K48&lt;=0),"", Settings!$B$3-$M48)</f>
        <v/>
      </c>
      <c r="O48" s="11">
        <f>IF($A48="","",IF($K48=0,"Paid",IF($J48=0,"Open","Partially Paid")))</f>
        <v/>
      </c>
      <c r="P48" s="11" t="n"/>
      <c r="Q48" s="11" t="n"/>
    </row>
    <row r="49">
      <c r="A49" s="11" t="n"/>
      <c r="B49" s="15" t="n"/>
      <c r="C49" s="11" t="n"/>
      <c r="D49" s="11">
        <f>IF($C49="","",IFERROR(VLOOKUP($C49,Customers!$A:$B,2,FALSE),""))</f>
        <v/>
      </c>
      <c r="E49" s="11" t="n"/>
      <c r="F49" s="14" t="n"/>
      <c r="G49" s="17" t="n"/>
      <c r="H49" s="14">
        <f>IF($F49="","",ROUND($F49*$G49,0))</f>
        <v/>
      </c>
      <c r="I49" s="14">
        <f>IF($F49="","",$F49+$H49)</f>
        <v/>
      </c>
      <c r="J49" s="14">
        <f>IF($A49="","",SUMIFS(AR_Receipts!$D:$D,AR_Receipts!$B:$B,$A49))</f>
        <v/>
      </c>
      <c r="K49" s="14">
        <f>IF($A49="","",MAX(0,$I49-$J49))</f>
        <v/>
      </c>
      <c r="L49" s="11" t="n"/>
      <c r="M49" s="15">
        <f>IF(OR($B49="", $L49=""),"", $B49+IFERROR(VLOOKUP($L49,Terms!$A:$B,2,FALSE),0))</f>
        <v/>
      </c>
      <c r="N49" s="16">
        <f>IF(OR($M49="", $K49&lt;=0),"", Settings!$B$3-$M49)</f>
        <v/>
      </c>
      <c r="O49" s="11">
        <f>IF($A49="","",IF($K49=0,"Paid",IF($J49=0,"Open","Partially Paid")))</f>
        <v/>
      </c>
      <c r="P49" s="11" t="n"/>
      <c r="Q49" s="11" t="n"/>
    </row>
    <row r="50">
      <c r="A50" s="11" t="n"/>
      <c r="B50" s="15" t="n"/>
      <c r="C50" s="11" t="n"/>
      <c r="D50" s="11">
        <f>IF($C50="","",IFERROR(VLOOKUP($C50,Customers!$A:$B,2,FALSE),""))</f>
        <v/>
      </c>
      <c r="E50" s="11" t="n"/>
      <c r="F50" s="14" t="n"/>
      <c r="G50" s="17" t="n"/>
      <c r="H50" s="14">
        <f>IF($F50="","",ROUND($F50*$G50,0))</f>
        <v/>
      </c>
      <c r="I50" s="14">
        <f>IF($F50="","",$F50+$H50)</f>
        <v/>
      </c>
      <c r="J50" s="14">
        <f>IF($A50="","",SUMIFS(AR_Receipts!$D:$D,AR_Receipts!$B:$B,$A50))</f>
        <v/>
      </c>
      <c r="K50" s="14">
        <f>IF($A50="","",MAX(0,$I50-$J50))</f>
        <v/>
      </c>
      <c r="L50" s="11" t="n"/>
      <c r="M50" s="15">
        <f>IF(OR($B50="", $L50=""),"", $B50+IFERROR(VLOOKUP($L50,Terms!$A:$B,2,FALSE),0))</f>
        <v/>
      </c>
      <c r="N50" s="16">
        <f>IF(OR($M50="", $K50&lt;=0),"", Settings!$B$3-$M50)</f>
        <v/>
      </c>
      <c r="O50" s="11">
        <f>IF($A50="","",IF($K50=0,"Paid",IF($J50=0,"Open","Partially Paid")))</f>
        <v/>
      </c>
      <c r="P50" s="11" t="n"/>
      <c r="Q50" s="11" t="n"/>
    </row>
    <row r="51">
      <c r="A51" s="11" t="n"/>
      <c r="B51" s="15" t="n"/>
      <c r="C51" s="11" t="n"/>
      <c r="D51" s="11">
        <f>IF($C51="","",IFERROR(VLOOKUP($C51,Customers!$A:$B,2,FALSE),""))</f>
        <v/>
      </c>
      <c r="E51" s="11" t="n"/>
      <c r="F51" s="14" t="n"/>
      <c r="G51" s="17" t="n"/>
      <c r="H51" s="14">
        <f>IF($F51="","",ROUND($F51*$G51,0))</f>
        <v/>
      </c>
      <c r="I51" s="14">
        <f>IF($F51="","",$F51+$H51)</f>
        <v/>
      </c>
      <c r="J51" s="14">
        <f>IF($A51="","",SUMIFS(AR_Receipts!$D:$D,AR_Receipts!$B:$B,$A51))</f>
        <v/>
      </c>
      <c r="K51" s="14">
        <f>IF($A51="","",MAX(0,$I51-$J51))</f>
        <v/>
      </c>
      <c r="L51" s="11" t="n"/>
      <c r="M51" s="15">
        <f>IF(OR($B51="", $L51=""),"", $B51+IFERROR(VLOOKUP($L51,Terms!$A:$B,2,FALSE),0))</f>
        <v/>
      </c>
      <c r="N51" s="16">
        <f>IF(OR($M51="", $K51&lt;=0),"", Settings!$B$3-$M51)</f>
        <v/>
      </c>
      <c r="O51" s="11">
        <f>IF($A51="","",IF($K51=0,"Paid",IF($J51=0,"Open","Partially Paid")))</f>
        <v/>
      </c>
      <c r="P51" s="11" t="n"/>
      <c r="Q51" s="11" t="n"/>
    </row>
    <row r="52">
      <c r="A52" s="11" t="n"/>
      <c r="B52" s="15" t="n"/>
      <c r="C52" s="11" t="n"/>
      <c r="D52" s="11">
        <f>IF($C52="","",IFERROR(VLOOKUP($C52,Customers!$A:$B,2,FALSE),""))</f>
        <v/>
      </c>
      <c r="E52" s="11" t="n"/>
      <c r="F52" s="14" t="n"/>
      <c r="G52" s="17" t="n"/>
      <c r="H52" s="14">
        <f>IF($F52="","",ROUND($F52*$G52,0))</f>
        <v/>
      </c>
      <c r="I52" s="14">
        <f>IF($F52="","",$F52+$H52)</f>
        <v/>
      </c>
      <c r="J52" s="14">
        <f>IF($A52="","",SUMIFS(AR_Receipts!$D:$D,AR_Receipts!$B:$B,$A52))</f>
        <v/>
      </c>
      <c r="K52" s="14">
        <f>IF($A52="","",MAX(0,$I52-$J52))</f>
        <v/>
      </c>
      <c r="L52" s="11" t="n"/>
      <c r="M52" s="15">
        <f>IF(OR($B52="", $L52=""),"", $B52+IFERROR(VLOOKUP($L52,Terms!$A:$B,2,FALSE),0))</f>
        <v/>
      </c>
      <c r="N52" s="16">
        <f>IF(OR($M52="", $K52&lt;=0),"", Settings!$B$3-$M52)</f>
        <v/>
      </c>
      <c r="O52" s="11">
        <f>IF($A52="","",IF($K52=0,"Paid",IF($J52=0,"Open","Partially Paid")))</f>
        <v/>
      </c>
      <c r="P52" s="11" t="n"/>
      <c r="Q52" s="11" t="n"/>
    </row>
    <row r="53">
      <c r="A53" s="11" t="n"/>
      <c r="B53" s="15" t="n"/>
      <c r="C53" s="11" t="n"/>
      <c r="D53" s="11">
        <f>IF($C53="","",IFERROR(VLOOKUP($C53,Customers!$A:$B,2,FALSE),""))</f>
        <v/>
      </c>
      <c r="E53" s="11" t="n"/>
      <c r="F53" s="14" t="n"/>
      <c r="G53" s="17" t="n"/>
      <c r="H53" s="14">
        <f>IF($F53="","",ROUND($F53*$G53,0))</f>
        <v/>
      </c>
      <c r="I53" s="14">
        <f>IF($F53="","",$F53+$H53)</f>
        <v/>
      </c>
      <c r="J53" s="14">
        <f>IF($A53="","",SUMIFS(AR_Receipts!$D:$D,AR_Receipts!$B:$B,$A53))</f>
        <v/>
      </c>
      <c r="K53" s="14">
        <f>IF($A53="","",MAX(0,$I53-$J53))</f>
        <v/>
      </c>
      <c r="L53" s="11" t="n"/>
      <c r="M53" s="15">
        <f>IF(OR($B53="", $L53=""),"", $B53+IFERROR(VLOOKUP($L53,Terms!$A:$B,2,FALSE),0))</f>
        <v/>
      </c>
      <c r="N53" s="16">
        <f>IF(OR($M53="", $K53&lt;=0),"", Settings!$B$3-$M53)</f>
        <v/>
      </c>
      <c r="O53" s="11">
        <f>IF($A53="","",IF($K53=0,"Paid",IF($J53=0,"Open","Partially Paid")))</f>
        <v/>
      </c>
      <c r="P53" s="11" t="n"/>
      <c r="Q53" s="11" t="n"/>
    </row>
    <row r="54">
      <c r="A54" s="11" t="n"/>
      <c r="B54" s="15" t="n"/>
      <c r="C54" s="11" t="n"/>
      <c r="D54" s="11">
        <f>IF($C54="","",IFERROR(VLOOKUP($C54,Customers!$A:$B,2,FALSE),""))</f>
        <v/>
      </c>
      <c r="E54" s="11" t="n"/>
      <c r="F54" s="14" t="n"/>
      <c r="G54" s="17" t="n"/>
      <c r="H54" s="14">
        <f>IF($F54="","",ROUND($F54*$G54,0))</f>
        <v/>
      </c>
      <c r="I54" s="14">
        <f>IF($F54="","",$F54+$H54)</f>
        <v/>
      </c>
      <c r="J54" s="14">
        <f>IF($A54="","",SUMIFS(AR_Receipts!$D:$D,AR_Receipts!$B:$B,$A54))</f>
        <v/>
      </c>
      <c r="K54" s="14">
        <f>IF($A54="","",MAX(0,$I54-$J54))</f>
        <v/>
      </c>
      <c r="L54" s="11" t="n"/>
      <c r="M54" s="15">
        <f>IF(OR($B54="", $L54=""),"", $B54+IFERROR(VLOOKUP($L54,Terms!$A:$B,2,FALSE),0))</f>
        <v/>
      </c>
      <c r="N54" s="16">
        <f>IF(OR($M54="", $K54&lt;=0),"", Settings!$B$3-$M54)</f>
        <v/>
      </c>
      <c r="O54" s="11">
        <f>IF($A54="","",IF($K54=0,"Paid",IF($J54=0,"Open","Partially Paid")))</f>
        <v/>
      </c>
      <c r="P54" s="11" t="n"/>
      <c r="Q54" s="11" t="n"/>
    </row>
    <row r="55">
      <c r="A55" s="11" t="n"/>
      <c r="B55" s="15" t="n"/>
      <c r="C55" s="11" t="n"/>
      <c r="D55" s="11">
        <f>IF($C55="","",IFERROR(VLOOKUP($C55,Customers!$A:$B,2,FALSE),""))</f>
        <v/>
      </c>
      <c r="E55" s="11" t="n"/>
      <c r="F55" s="14" t="n"/>
      <c r="G55" s="17" t="n"/>
      <c r="H55" s="14">
        <f>IF($F55="","",ROUND($F55*$G55,0))</f>
        <v/>
      </c>
      <c r="I55" s="14">
        <f>IF($F55="","",$F55+$H55)</f>
        <v/>
      </c>
      <c r="J55" s="14">
        <f>IF($A55="","",SUMIFS(AR_Receipts!$D:$D,AR_Receipts!$B:$B,$A55))</f>
        <v/>
      </c>
      <c r="K55" s="14">
        <f>IF($A55="","",MAX(0,$I55-$J55))</f>
        <v/>
      </c>
      <c r="L55" s="11" t="n"/>
      <c r="M55" s="15">
        <f>IF(OR($B55="", $L55=""),"", $B55+IFERROR(VLOOKUP($L55,Terms!$A:$B,2,FALSE),0))</f>
        <v/>
      </c>
      <c r="N55" s="16">
        <f>IF(OR($M55="", $K55&lt;=0),"", Settings!$B$3-$M55)</f>
        <v/>
      </c>
      <c r="O55" s="11">
        <f>IF($A55="","",IF($K55=0,"Paid",IF($J55=0,"Open","Partially Paid")))</f>
        <v/>
      </c>
      <c r="P55" s="11" t="n"/>
      <c r="Q55" s="11" t="n"/>
    </row>
    <row r="56">
      <c r="A56" s="11" t="n"/>
      <c r="B56" s="15" t="n"/>
      <c r="C56" s="11" t="n"/>
      <c r="D56" s="11">
        <f>IF($C56="","",IFERROR(VLOOKUP($C56,Customers!$A:$B,2,FALSE),""))</f>
        <v/>
      </c>
      <c r="E56" s="11" t="n"/>
      <c r="F56" s="14" t="n"/>
      <c r="G56" s="17" t="n"/>
      <c r="H56" s="14">
        <f>IF($F56="","",ROUND($F56*$G56,0))</f>
        <v/>
      </c>
      <c r="I56" s="14">
        <f>IF($F56="","",$F56+$H56)</f>
        <v/>
      </c>
      <c r="J56" s="14">
        <f>IF($A56="","",SUMIFS(AR_Receipts!$D:$D,AR_Receipts!$B:$B,$A56))</f>
        <v/>
      </c>
      <c r="K56" s="14">
        <f>IF($A56="","",MAX(0,$I56-$J56))</f>
        <v/>
      </c>
      <c r="L56" s="11" t="n"/>
      <c r="M56" s="15">
        <f>IF(OR($B56="", $L56=""),"", $B56+IFERROR(VLOOKUP($L56,Terms!$A:$B,2,FALSE),0))</f>
        <v/>
      </c>
      <c r="N56" s="16">
        <f>IF(OR($M56="", $K56&lt;=0),"", Settings!$B$3-$M56)</f>
        <v/>
      </c>
      <c r="O56" s="11">
        <f>IF($A56="","",IF($K56=0,"Paid",IF($J56=0,"Open","Partially Paid")))</f>
        <v/>
      </c>
      <c r="P56" s="11" t="n"/>
      <c r="Q56" s="11" t="n"/>
    </row>
    <row r="57">
      <c r="A57" s="11" t="n"/>
      <c r="B57" s="15" t="n"/>
      <c r="C57" s="11" t="n"/>
      <c r="D57" s="11">
        <f>IF($C57="","",IFERROR(VLOOKUP($C57,Customers!$A:$B,2,FALSE),""))</f>
        <v/>
      </c>
      <c r="E57" s="11" t="n"/>
      <c r="F57" s="14" t="n"/>
      <c r="G57" s="17" t="n"/>
      <c r="H57" s="14">
        <f>IF($F57="","",ROUND($F57*$G57,0))</f>
        <v/>
      </c>
      <c r="I57" s="14">
        <f>IF($F57="","",$F57+$H57)</f>
        <v/>
      </c>
      <c r="J57" s="14">
        <f>IF($A57="","",SUMIFS(AR_Receipts!$D:$D,AR_Receipts!$B:$B,$A57))</f>
        <v/>
      </c>
      <c r="K57" s="14">
        <f>IF($A57="","",MAX(0,$I57-$J57))</f>
        <v/>
      </c>
      <c r="L57" s="11" t="n"/>
      <c r="M57" s="15">
        <f>IF(OR($B57="", $L57=""),"", $B57+IFERROR(VLOOKUP($L57,Terms!$A:$B,2,FALSE),0))</f>
        <v/>
      </c>
      <c r="N57" s="16">
        <f>IF(OR($M57="", $K57&lt;=0),"", Settings!$B$3-$M57)</f>
        <v/>
      </c>
      <c r="O57" s="11">
        <f>IF($A57="","",IF($K57=0,"Paid",IF($J57=0,"Open","Partially Paid")))</f>
        <v/>
      </c>
      <c r="P57" s="11" t="n"/>
      <c r="Q57" s="11" t="n"/>
    </row>
    <row r="58">
      <c r="A58" s="11" t="n"/>
      <c r="B58" s="15" t="n"/>
      <c r="C58" s="11" t="n"/>
      <c r="D58" s="11">
        <f>IF($C58="","",IFERROR(VLOOKUP($C58,Customers!$A:$B,2,FALSE),""))</f>
        <v/>
      </c>
      <c r="E58" s="11" t="n"/>
      <c r="F58" s="14" t="n"/>
      <c r="G58" s="17" t="n"/>
      <c r="H58" s="14">
        <f>IF($F58="","",ROUND($F58*$G58,0))</f>
        <v/>
      </c>
      <c r="I58" s="14">
        <f>IF($F58="","",$F58+$H58)</f>
        <v/>
      </c>
      <c r="J58" s="14">
        <f>IF($A58="","",SUMIFS(AR_Receipts!$D:$D,AR_Receipts!$B:$B,$A58))</f>
        <v/>
      </c>
      <c r="K58" s="14">
        <f>IF($A58="","",MAX(0,$I58-$J58))</f>
        <v/>
      </c>
      <c r="L58" s="11" t="n"/>
      <c r="M58" s="15">
        <f>IF(OR($B58="", $L58=""),"", $B58+IFERROR(VLOOKUP($L58,Terms!$A:$B,2,FALSE),0))</f>
        <v/>
      </c>
      <c r="N58" s="16">
        <f>IF(OR($M58="", $K58&lt;=0),"", Settings!$B$3-$M58)</f>
        <v/>
      </c>
      <c r="O58" s="11">
        <f>IF($A58="","",IF($K58=0,"Paid",IF($J58=0,"Open","Partially Paid")))</f>
        <v/>
      </c>
      <c r="P58" s="11" t="n"/>
      <c r="Q58" s="11" t="n"/>
    </row>
    <row r="59">
      <c r="A59" s="11" t="n"/>
      <c r="B59" s="15" t="n"/>
      <c r="C59" s="11" t="n"/>
      <c r="D59" s="11">
        <f>IF($C59="","",IFERROR(VLOOKUP($C59,Customers!$A:$B,2,FALSE),""))</f>
        <v/>
      </c>
      <c r="E59" s="11" t="n"/>
      <c r="F59" s="14" t="n"/>
      <c r="G59" s="17" t="n"/>
      <c r="H59" s="14">
        <f>IF($F59="","",ROUND($F59*$G59,0))</f>
        <v/>
      </c>
      <c r="I59" s="14">
        <f>IF($F59="","",$F59+$H59)</f>
        <v/>
      </c>
      <c r="J59" s="14">
        <f>IF($A59="","",SUMIFS(AR_Receipts!$D:$D,AR_Receipts!$B:$B,$A59))</f>
        <v/>
      </c>
      <c r="K59" s="14">
        <f>IF($A59="","",MAX(0,$I59-$J59))</f>
        <v/>
      </c>
      <c r="L59" s="11" t="n"/>
      <c r="M59" s="15">
        <f>IF(OR($B59="", $L59=""),"", $B59+IFERROR(VLOOKUP($L59,Terms!$A:$B,2,FALSE),0))</f>
        <v/>
      </c>
      <c r="N59" s="16">
        <f>IF(OR($M59="", $K59&lt;=0),"", Settings!$B$3-$M59)</f>
        <v/>
      </c>
      <c r="O59" s="11">
        <f>IF($A59="","",IF($K59=0,"Paid",IF($J59=0,"Open","Partially Paid")))</f>
        <v/>
      </c>
      <c r="P59" s="11" t="n"/>
      <c r="Q59" s="11" t="n"/>
    </row>
    <row r="60">
      <c r="A60" s="11" t="n"/>
      <c r="B60" s="15" t="n"/>
      <c r="C60" s="11" t="n"/>
      <c r="D60" s="11">
        <f>IF($C60="","",IFERROR(VLOOKUP($C60,Customers!$A:$B,2,FALSE),""))</f>
        <v/>
      </c>
      <c r="E60" s="11" t="n"/>
      <c r="F60" s="14" t="n"/>
      <c r="G60" s="17" t="n"/>
      <c r="H60" s="14">
        <f>IF($F60="","",ROUND($F60*$G60,0))</f>
        <v/>
      </c>
      <c r="I60" s="14">
        <f>IF($F60="","",$F60+$H60)</f>
        <v/>
      </c>
      <c r="J60" s="14">
        <f>IF($A60="","",SUMIFS(AR_Receipts!$D:$D,AR_Receipts!$B:$B,$A60))</f>
        <v/>
      </c>
      <c r="K60" s="14">
        <f>IF($A60="","",MAX(0,$I60-$J60))</f>
        <v/>
      </c>
      <c r="L60" s="11" t="n"/>
      <c r="M60" s="15">
        <f>IF(OR($B60="", $L60=""),"", $B60+IFERROR(VLOOKUP($L60,Terms!$A:$B,2,FALSE),0))</f>
        <v/>
      </c>
      <c r="N60" s="16">
        <f>IF(OR($M60="", $K60&lt;=0),"", Settings!$B$3-$M60)</f>
        <v/>
      </c>
      <c r="O60" s="11">
        <f>IF($A60="","",IF($K60=0,"Paid",IF($J60=0,"Open","Partially Paid")))</f>
        <v/>
      </c>
      <c r="P60" s="11" t="n"/>
      <c r="Q60" s="11" t="n"/>
    </row>
    <row r="61">
      <c r="A61" s="11" t="n"/>
      <c r="B61" s="15" t="n"/>
      <c r="C61" s="11" t="n"/>
      <c r="D61" s="11">
        <f>IF($C61="","",IFERROR(VLOOKUP($C61,Customers!$A:$B,2,FALSE),""))</f>
        <v/>
      </c>
      <c r="E61" s="11" t="n"/>
      <c r="F61" s="14" t="n"/>
      <c r="G61" s="17" t="n"/>
      <c r="H61" s="14">
        <f>IF($F61="","",ROUND($F61*$G61,0))</f>
        <v/>
      </c>
      <c r="I61" s="14">
        <f>IF($F61="","",$F61+$H61)</f>
        <v/>
      </c>
      <c r="J61" s="14">
        <f>IF($A61="","",SUMIFS(AR_Receipts!$D:$D,AR_Receipts!$B:$B,$A61))</f>
        <v/>
      </c>
      <c r="K61" s="14">
        <f>IF($A61="","",MAX(0,$I61-$J61))</f>
        <v/>
      </c>
      <c r="L61" s="11" t="n"/>
      <c r="M61" s="15">
        <f>IF(OR($B61="", $L61=""),"", $B61+IFERROR(VLOOKUP($L61,Terms!$A:$B,2,FALSE),0))</f>
        <v/>
      </c>
      <c r="N61" s="16">
        <f>IF(OR($M61="", $K61&lt;=0),"", Settings!$B$3-$M61)</f>
        <v/>
      </c>
      <c r="O61" s="11">
        <f>IF($A61="","",IF($K61=0,"Paid",IF($J61=0,"Open","Partially Paid")))</f>
        <v/>
      </c>
      <c r="P61" s="11" t="n"/>
      <c r="Q61" s="11" t="n"/>
    </row>
    <row r="62">
      <c r="A62" s="11" t="n"/>
      <c r="B62" s="15" t="n"/>
      <c r="C62" s="11" t="n"/>
      <c r="D62" s="11">
        <f>IF($C62="","",IFERROR(VLOOKUP($C62,Customers!$A:$B,2,FALSE),""))</f>
        <v/>
      </c>
      <c r="E62" s="11" t="n"/>
      <c r="F62" s="14" t="n"/>
      <c r="G62" s="17" t="n"/>
      <c r="H62" s="14">
        <f>IF($F62="","",ROUND($F62*$G62,0))</f>
        <v/>
      </c>
      <c r="I62" s="14">
        <f>IF($F62="","",$F62+$H62)</f>
        <v/>
      </c>
      <c r="J62" s="14">
        <f>IF($A62="","",SUMIFS(AR_Receipts!$D:$D,AR_Receipts!$B:$B,$A62))</f>
        <v/>
      </c>
      <c r="K62" s="14">
        <f>IF($A62="","",MAX(0,$I62-$J62))</f>
        <v/>
      </c>
      <c r="L62" s="11" t="n"/>
      <c r="M62" s="15">
        <f>IF(OR($B62="", $L62=""),"", $B62+IFERROR(VLOOKUP($L62,Terms!$A:$B,2,FALSE),0))</f>
        <v/>
      </c>
      <c r="N62" s="16">
        <f>IF(OR($M62="", $K62&lt;=0),"", Settings!$B$3-$M62)</f>
        <v/>
      </c>
      <c r="O62" s="11">
        <f>IF($A62="","",IF($K62=0,"Paid",IF($J62=0,"Open","Partially Paid")))</f>
        <v/>
      </c>
      <c r="P62" s="11" t="n"/>
      <c r="Q62" s="11" t="n"/>
    </row>
    <row r="63">
      <c r="A63" s="11" t="n"/>
      <c r="B63" s="15" t="n"/>
      <c r="C63" s="11" t="n"/>
      <c r="D63" s="11">
        <f>IF($C63="","",IFERROR(VLOOKUP($C63,Customers!$A:$B,2,FALSE),""))</f>
        <v/>
      </c>
      <c r="E63" s="11" t="n"/>
      <c r="F63" s="14" t="n"/>
      <c r="G63" s="17" t="n"/>
      <c r="H63" s="14">
        <f>IF($F63="","",ROUND($F63*$G63,0))</f>
        <v/>
      </c>
      <c r="I63" s="14">
        <f>IF($F63="","",$F63+$H63)</f>
        <v/>
      </c>
      <c r="J63" s="14">
        <f>IF($A63="","",SUMIFS(AR_Receipts!$D:$D,AR_Receipts!$B:$B,$A63))</f>
        <v/>
      </c>
      <c r="K63" s="14">
        <f>IF($A63="","",MAX(0,$I63-$J63))</f>
        <v/>
      </c>
      <c r="L63" s="11" t="n"/>
      <c r="M63" s="15">
        <f>IF(OR($B63="", $L63=""),"", $B63+IFERROR(VLOOKUP($L63,Terms!$A:$B,2,FALSE),0))</f>
        <v/>
      </c>
      <c r="N63" s="16">
        <f>IF(OR($M63="", $K63&lt;=0),"", Settings!$B$3-$M63)</f>
        <v/>
      </c>
      <c r="O63" s="11">
        <f>IF($A63="","",IF($K63=0,"Paid",IF($J63=0,"Open","Partially Paid")))</f>
        <v/>
      </c>
      <c r="P63" s="11" t="n"/>
      <c r="Q63" s="11" t="n"/>
    </row>
    <row r="64">
      <c r="A64" s="11" t="n"/>
      <c r="B64" s="15" t="n"/>
      <c r="C64" s="11" t="n"/>
      <c r="D64" s="11">
        <f>IF($C64="","",IFERROR(VLOOKUP($C64,Customers!$A:$B,2,FALSE),""))</f>
        <v/>
      </c>
      <c r="E64" s="11" t="n"/>
      <c r="F64" s="14" t="n"/>
      <c r="G64" s="17" t="n"/>
      <c r="H64" s="14">
        <f>IF($F64="","",ROUND($F64*$G64,0))</f>
        <v/>
      </c>
      <c r="I64" s="14">
        <f>IF($F64="","",$F64+$H64)</f>
        <v/>
      </c>
      <c r="J64" s="14">
        <f>IF($A64="","",SUMIFS(AR_Receipts!$D:$D,AR_Receipts!$B:$B,$A64))</f>
        <v/>
      </c>
      <c r="K64" s="14">
        <f>IF($A64="","",MAX(0,$I64-$J64))</f>
        <v/>
      </c>
      <c r="L64" s="11" t="n"/>
      <c r="M64" s="15">
        <f>IF(OR($B64="", $L64=""),"", $B64+IFERROR(VLOOKUP($L64,Terms!$A:$B,2,FALSE),0))</f>
        <v/>
      </c>
      <c r="N64" s="16">
        <f>IF(OR($M64="", $K64&lt;=0),"", Settings!$B$3-$M64)</f>
        <v/>
      </c>
      <c r="O64" s="11">
        <f>IF($A64="","",IF($K64=0,"Paid",IF($J64=0,"Open","Partially Paid")))</f>
        <v/>
      </c>
      <c r="P64" s="11" t="n"/>
      <c r="Q64" s="11" t="n"/>
    </row>
    <row r="65">
      <c r="A65" s="11" t="n"/>
      <c r="B65" s="15" t="n"/>
      <c r="C65" s="11" t="n"/>
      <c r="D65" s="11">
        <f>IF($C65="","",IFERROR(VLOOKUP($C65,Customers!$A:$B,2,FALSE),""))</f>
        <v/>
      </c>
      <c r="E65" s="11" t="n"/>
      <c r="F65" s="14" t="n"/>
      <c r="G65" s="17" t="n"/>
      <c r="H65" s="14">
        <f>IF($F65="","",ROUND($F65*$G65,0))</f>
        <v/>
      </c>
      <c r="I65" s="14">
        <f>IF($F65="","",$F65+$H65)</f>
        <v/>
      </c>
      <c r="J65" s="14">
        <f>IF($A65="","",SUMIFS(AR_Receipts!$D:$D,AR_Receipts!$B:$B,$A65))</f>
        <v/>
      </c>
      <c r="K65" s="14">
        <f>IF($A65="","",MAX(0,$I65-$J65))</f>
        <v/>
      </c>
      <c r="L65" s="11" t="n"/>
      <c r="M65" s="15">
        <f>IF(OR($B65="", $L65=""),"", $B65+IFERROR(VLOOKUP($L65,Terms!$A:$B,2,FALSE),0))</f>
        <v/>
      </c>
      <c r="N65" s="16">
        <f>IF(OR($M65="", $K65&lt;=0),"", Settings!$B$3-$M65)</f>
        <v/>
      </c>
      <c r="O65" s="11">
        <f>IF($A65="","",IF($K65=0,"Paid",IF($J65=0,"Open","Partially Paid")))</f>
        <v/>
      </c>
      <c r="P65" s="11" t="n"/>
      <c r="Q65" s="11" t="n"/>
    </row>
    <row r="66">
      <c r="A66" s="11" t="n"/>
      <c r="B66" s="15" t="n"/>
      <c r="C66" s="11" t="n"/>
      <c r="D66" s="11">
        <f>IF($C66="","",IFERROR(VLOOKUP($C66,Customers!$A:$B,2,FALSE),""))</f>
        <v/>
      </c>
      <c r="E66" s="11" t="n"/>
      <c r="F66" s="14" t="n"/>
      <c r="G66" s="17" t="n"/>
      <c r="H66" s="14">
        <f>IF($F66="","",ROUND($F66*$G66,0))</f>
        <v/>
      </c>
      <c r="I66" s="14">
        <f>IF($F66="","",$F66+$H66)</f>
        <v/>
      </c>
      <c r="J66" s="14">
        <f>IF($A66="","",SUMIFS(AR_Receipts!$D:$D,AR_Receipts!$B:$B,$A66))</f>
        <v/>
      </c>
      <c r="K66" s="14">
        <f>IF($A66="","",MAX(0,$I66-$J66))</f>
        <v/>
      </c>
      <c r="L66" s="11" t="n"/>
      <c r="M66" s="15">
        <f>IF(OR($B66="", $L66=""),"", $B66+IFERROR(VLOOKUP($L66,Terms!$A:$B,2,FALSE),0))</f>
        <v/>
      </c>
      <c r="N66" s="16">
        <f>IF(OR($M66="", $K66&lt;=0),"", Settings!$B$3-$M66)</f>
        <v/>
      </c>
      <c r="O66" s="11">
        <f>IF($A66="","",IF($K66=0,"Paid",IF($J66=0,"Open","Partially Paid")))</f>
        <v/>
      </c>
      <c r="P66" s="11" t="n"/>
      <c r="Q66" s="11" t="n"/>
    </row>
    <row r="67">
      <c r="A67" s="11" t="n"/>
      <c r="B67" s="15" t="n"/>
      <c r="C67" s="11" t="n"/>
      <c r="D67" s="11">
        <f>IF($C67="","",IFERROR(VLOOKUP($C67,Customers!$A:$B,2,FALSE),""))</f>
        <v/>
      </c>
      <c r="E67" s="11" t="n"/>
      <c r="F67" s="14" t="n"/>
      <c r="G67" s="17" t="n"/>
      <c r="H67" s="14">
        <f>IF($F67="","",ROUND($F67*$G67,0))</f>
        <v/>
      </c>
      <c r="I67" s="14">
        <f>IF($F67="","",$F67+$H67)</f>
        <v/>
      </c>
      <c r="J67" s="14">
        <f>IF($A67="","",SUMIFS(AR_Receipts!$D:$D,AR_Receipts!$B:$B,$A67))</f>
        <v/>
      </c>
      <c r="K67" s="14">
        <f>IF($A67="","",MAX(0,$I67-$J67))</f>
        <v/>
      </c>
      <c r="L67" s="11" t="n"/>
      <c r="M67" s="15">
        <f>IF(OR($B67="", $L67=""),"", $B67+IFERROR(VLOOKUP($L67,Terms!$A:$B,2,FALSE),0))</f>
        <v/>
      </c>
      <c r="N67" s="16">
        <f>IF(OR($M67="", $K67&lt;=0),"", Settings!$B$3-$M67)</f>
        <v/>
      </c>
      <c r="O67" s="11">
        <f>IF($A67="","",IF($K67=0,"Paid",IF($J67=0,"Open","Partially Paid")))</f>
        <v/>
      </c>
      <c r="P67" s="11" t="n"/>
      <c r="Q67" s="11" t="n"/>
    </row>
    <row r="68">
      <c r="A68" s="11" t="n"/>
      <c r="B68" s="15" t="n"/>
      <c r="C68" s="11" t="n"/>
      <c r="D68" s="11">
        <f>IF($C68="","",IFERROR(VLOOKUP($C68,Customers!$A:$B,2,FALSE),""))</f>
        <v/>
      </c>
      <c r="E68" s="11" t="n"/>
      <c r="F68" s="14" t="n"/>
      <c r="G68" s="17" t="n"/>
      <c r="H68" s="14">
        <f>IF($F68="","",ROUND($F68*$G68,0))</f>
        <v/>
      </c>
      <c r="I68" s="14">
        <f>IF($F68="","",$F68+$H68)</f>
        <v/>
      </c>
      <c r="J68" s="14">
        <f>IF($A68="","",SUMIFS(AR_Receipts!$D:$D,AR_Receipts!$B:$B,$A68))</f>
        <v/>
      </c>
      <c r="K68" s="14">
        <f>IF($A68="","",MAX(0,$I68-$J68))</f>
        <v/>
      </c>
      <c r="L68" s="11" t="n"/>
      <c r="M68" s="15">
        <f>IF(OR($B68="", $L68=""),"", $B68+IFERROR(VLOOKUP($L68,Terms!$A:$B,2,FALSE),0))</f>
        <v/>
      </c>
      <c r="N68" s="16">
        <f>IF(OR($M68="", $K68&lt;=0),"", Settings!$B$3-$M68)</f>
        <v/>
      </c>
      <c r="O68" s="11">
        <f>IF($A68="","",IF($K68=0,"Paid",IF($J68=0,"Open","Partially Paid")))</f>
        <v/>
      </c>
      <c r="P68" s="11" t="n"/>
      <c r="Q68" s="11" t="n"/>
    </row>
    <row r="69">
      <c r="A69" s="11" t="n"/>
      <c r="B69" s="15" t="n"/>
      <c r="C69" s="11" t="n"/>
      <c r="D69" s="11">
        <f>IF($C69="","",IFERROR(VLOOKUP($C69,Customers!$A:$B,2,FALSE),""))</f>
        <v/>
      </c>
      <c r="E69" s="11" t="n"/>
      <c r="F69" s="14" t="n"/>
      <c r="G69" s="17" t="n"/>
      <c r="H69" s="14">
        <f>IF($F69="","",ROUND($F69*$G69,0))</f>
        <v/>
      </c>
      <c r="I69" s="14">
        <f>IF($F69="","",$F69+$H69)</f>
        <v/>
      </c>
      <c r="J69" s="14">
        <f>IF($A69="","",SUMIFS(AR_Receipts!$D:$D,AR_Receipts!$B:$B,$A69))</f>
        <v/>
      </c>
      <c r="K69" s="14">
        <f>IF($A69="","",MAX(0,$I69-$J69))</f>
        <v/>
      </c>
      <c r="L69" s="11" t="n"/>
      <c r="M69" s="15">
        <f>IF(OR($B69="", $L69=""),"", $B69+IFERROR(VLOOKUP($L69,Terms!$A:$B,2,FALSE),0))</f>
        <v/>
      </c>
      <c r="N69" s="16">
        <f>IF(OR($M69="", $K69&lt;=0),"", Settings!$B$3-$M69)</f>
        <v/>
      </c>
      <c r="O69" s="11">
        <f>IF($A69="","",IF($K69=0,"Paid",IF($J69=0,"Open","Partially Paid")))</f>
        <v/>
      </c>
      <c r="P69" s="11" t="n"/>
      <c r="Q69" s="11" t="n"/>
    </row>
    <row r="70">
      <c r="A70" s="11" t="n"/>
      <c r="B70" s="15" t="n"/>
      <c r="C70" s="11" t="n"/>
      <c r="D70" s="11">
        <f>IF($C70="","",IFERROR(VLOOKUP($C70,Customers!$A:$B,2,FALSE),""))</f>
        <v/>
      </c>
      <c r="E70" s="11" t="n"/>
      <c r="F70" s="14" t="n"/>
      <c r="G70" s="17" t="n"/>
      <c r="H70" s="14">
        <f>IF($F70="","",ROUND($F70*$G70,0))</f>
        <v/>
      </c>
      <c r="I70" s="14">
        <f>IF($F70="","",$F70+$H70)</f>
        <v/>
      </c>
      <c r="J70" s="14">
        <f>IF($A70="","",SUMIFS(AR_Receipts!$D:$D,AR_Receipts!$B:$B,$A70))</f>
        <v/>
      </c>
      <c r="K70" s="14">
        <f>IF($A70="","",MAX(0,$I70-$J70))</f>
        <v/>
      </c>
      <c r="L70" s="11" t="n"/>
      <c r="M70" s="15">
        <f>IF(OR($B70="", $L70=""),"", $B70+IFERROR(VLOOKUP($L70,Terms!$A:$B,2,FALSE),0))</f>
        <v/>
      </c>
      <c r="N70" s="16">
        <f>IF(OR($M70="", $K70&lt;=0),"", Settings!$B$3-$M70)</f>
        <v/>
      </c>
      <c r="O70" s="11">
        <f>IF($A70="","",IF($K70=0,"Paid",IF($J70=0,"Open","Partially Paid")))</f>
        <v/>
      </c>
      <c r="P70" s="11" t="n"/>
      <c r="Q70" s="11" t="n"/>
    </row>
    <row r="71">
      <c r="A71" s="11" t="n"/>
      <c r="B71" s="15" t="n"/>
      <c r="C71" s="11" t="n"/>
      <c r="D71" s="11">
        <f>IF($C71="","",IFERROR(VLOOKUP($C71,Customers!$A:$B,2,FALSE),""))</f>
        <v/>
      </c>
      <c r="E71" s="11" t="n"/>
      <c r="F71" s="14" t="n"/>
      <c r="G71" s="17" t="n"/>
      <c r="H71" s="14">
        <f>IF($F71="","",ROUND($F71*$G71,0))</f>
        <v/>
      </c>
      <c r="I71" s="14">
        <f>IF($F71="","",$F71+$H71)</f>
        <v/>
      </c>
      <c r="J71" s="14">
        <f>IF($A71="","",SUMIFS(AR_Receipts!$D:$D,AR_Receipts!$B:$B,$A71))</f>
        <v/>
      </c>
      <c r="K71" s="14">
        <f>IF($A71="","",MAX(0,$I71-$J71))</f>
        <v/>
      </c>
      <c r="L71" s="11" t="n"/>
      <c r="M71" s="15">
        <f>IF(OR($B71="", $L71=""),"", $B71+IFERROR(VLOOKUP($L71,Terms!$A:$B,2,FALSE),0))</f>
        <v/>
      </c>
      <c r="N71" s="16">
        <f>IF(OR($M71="", $K71&lt;=0),"", Settings!$B$3-$M71)</f>
        <v/>
      </c>
      <c r="O71" s="11">
        <f>IF($A71="","",IF($K71=0,"Paid",IF($J71=0,"Open","Partially Paid")))</f>
        <v/>
      </c>
      <c r="P71" s="11" t="n"/>
      <c r="Q71" s="11" t="n"/>
    </row>
    <row r="72">
      <c r="A72" s="11" t="n"/>
      <c r="B72" s="15" t="n"/>
      <c r="C72" s="11" t="n"/>
      <c r="D72" s="11">
        <f>IF($C72="","",IFERROR(VLOOKUP($C72,Customers!$A:$B,2,FALSE),""))</f>
        <v/>
      </c>
      <c r="E72" s="11" t="n"/>
      <c r="F72" s="14" t="n"/>
      <c r="G72" s="17" t="n"/>
      <c r="H72" s="14">
        <f>IF($F72="","",ROUND($F72*$G72,0))</f>
        <v/>
      </c>
      <c r="I72" s="14">
        <f>IF($F72="","",$F72+$H72)</f>
        <v/>
      </c>
      <c r="J72" s="14">
        <f>IF($A72="","",SUMIFS(AR_Receipts!$D:$D,AR_Receipts!$B:$B,$A72))</f>
        <v/>
      </c>
      <c r="K72" s="14">
        <f>IF($A72="","",MAX(0,$I72-$J72))</f>
        <v/>
      </c>
      <c r="L72" s="11" t="n"/>
      <c r="M72" s="15">
        <f>IF(OR($B72="", $L72=""),"", $B72+IFERROR(VLOOKUP($L72,Terms!$A:$B,2,FALSE),0))</f>
        <v/>
      </c>
      <c r="N72" s="16">
        <f>IF(OR($M72="", $K72&lt;=0),"", Settings!$B$3-$M72)</f>
        <v/>
      </c>
      <c r="O72" s="11">
        <f>IF($A72="","",IF($K72=0,"Paid",IF($J72=0,"Open","Partially Paid")))</f>
        <v/>
      </c>
      <c r="P72" s="11" t="n"/>
      <c r="Q72" s="11" t="n"/>
    </row>
    <row r="73">
      <c r="A73" s="11" t="n"/>
      <c r="B73" s="15" t="n"/>
      <c r="C73" s="11" t="n"/>
      <c r="D73" s="11">
        <f>IF($C73="","",IFERROR(VLOOKUP($C73,Customers!$A:$B,2,FALSE),""))</f>
        <v/>
      </c>
      <c r="E73" s="11" t="n"/>
      <c r="F73" s="14" t="n"/>
      <c r="G73" s="17" t="n"/>
      <c r="H73" s="14">
        <f>IF($F73="","",ROUND($F73*$G73,0))</f>
        <v/>
      </c>
      <c r="I73" s="14">
        <f>IF($F73="","",$F73+$H73)</f>
        <v/>
      </c>
      <c r="J73" s="14">
        <f>IF($A73="","",SUMIFS(AR_Receipts!$D:$D,AR_Receipts!$B:$B,$A73))</f>
        <v/>
      </c>
      <c r="K73" s="14">
        <f>IF($A73="","",MAX(0,$I73-$J73))</f>
        <v/>
      </c>
      <c r="L73" s="11" t="n"/>
      <c r="M73" s="15">
        <f>IF(OR($B73="", $L73=""),"", $B73+IFERROR(VLOOKUP($L73,Terms!$A:$B,2,FALSE),0))</f>
        <v/>
      </c>
      <c r="N73" s="16">
        <f>IF(OR($M73="", $K73&lt;=0),"", Settings!$B$3-$M73)</f>
        <v/>
      </c>
      <c r="O73" s="11">
        <f>IF($A73="","",IF($K73=0,"Paid",IF($J73=0,"Open","Partially Paid")))</f>
        <v/>
      </c>
      <c r="P73" s="11" t="n"/>
      <c r="Q73" s="11" t="n"/>
    </row>
    <row r="74">
      <c r="A74" s="11" t="n"/>
      <c r="B74" s="15" t="n"/>
      <c r="C74" s="11" t="n"/>
      <c r="D74" s="11">
        <f>IF($C74="","",IFERROR(VLOOKUP($C74,Customers!$A:$B,2,FALSE),""))</f>
        <v/>
      </c>
      <c r="E74" s="11" t="n"/>
      <c r="F74" s="14" t="n"/>
      <c r="G74" s="17" t="n"/>
      <c r="H74" s="14">
        <f>IF($F74="","",ROUND($F74*$G74,0))</f>
        <v/>
      </c>
      <c r="I74" s="14">
        <f>IF($F74="","",$F74+$H74)</f>
        <v/>
      </c>
      <c r="J74" s="14">
        <f>IF($A74="","",SUMIFS(AR_Receipts!$D:$D,AR_Receipts!$B:$B,$A74))</f>
        <v/>
      </c>
      <c r="K74" s="14">
        <f>IF($A74="","",MAX(0,$I74-$J74))</f>
        <v/>
      </c>
      <c r="L74" s="11" t="n"/>
      <c r="M74" s="15">
        <f>IF(OR($B74="", $L74=""),"", $B74+IFERROR(VLOOKUP($L74,Terms!$A:$B,2,FALSE),0))</f>
        <v/>
      </c>
      <c r="N74" s="16">
        <f>IF(OR($M74="", $K74&lt;=0),"", Settings!$B$3-$M74)</f>
        <v/>
      </c>
      <c r="O74" s="11">
        <f>IF($A74="","",IF($K74=0,"Paid",IF($J74=0,"Open","Partially Paid")))</f>
        <v/>
      </c>
      <c r="P74" s="11" t="n"/>
      <c r="Q74" s="11" t="n"/>
    </row>
    <row r="75">
      <c r="A75" s="11" t="n"/>
      <c r="B75" s="15" t="n"/>
      <c r="C75" s="11" t="n"/>
      <c r="D75" s="11">
        <f>IF($C75="","",IFERROR(VLOOKUP($C75,Customers!$A:$B,2,FALSE),""))</f>
        <v/>
      </c>
      <c r="E75" s="11" t="n"/>
      <c r="F75" s="14" t="n"/>
      <c r="G75" s="17" t="n"/>
      <c r="H75" s="14">
        <f>IF($F75="","",ROUND($F75*$G75,0))</f>
        <v/>
      </c>
      <c r="I75" s="14">
        <f>IF($F75="","",$F75+$H75)</f>
        <v/>
      </c>
      <c r="J75" s="14">
        <f>IF($A75="","",SUMIFS(AR_Receipts!$D:$D,AR_Receipts!$B:$B,$A75))</f>
        <v/>
      </c>
      <c r="K75" s="14">
        <f>IF($A75="","",MAX(0,$I75-$J75))</f>
        <v/>
      </c>
      <c r="L75" s="11" t="n"/>
      <c r="M75" s="15">
        <f>IF(OR($B75="", $L75=""),"", $B75+IFERROR(VLOOKUP($L75,Terms!$A:$B,2,FALSE),0))</f>
        <v/>
      </c>
      <c r="N75" s="16">
        <f>IF(OR($M75="", $K75&lt;=0),"", Settings!$B$3-$M75)</f>
        <v/>
      </c>
      <c r="O75" s="11">
        <f>IF($A75="","",IF($K75=0,"Paid",IF($J75=0,"Open","Partially Paid")))</f>
        <v/>
      </c>
      <c r="P75" s="11" t="n"/>
      <c r="Q75" s="11" t="n"/>
    </row>
    <row r="76">
      <c r="A76" s="11" t="n"/>
      <c r="B76" s="15" t="n"/>
      <c r="C76" s="11" t="n"/>
      <c r="D76" s="11">
        <f>IF($C76="","",IFERROR(VLOOKUP($C76,Customers!$A:$B,2,FALSE),""))</f>
        <v/>
      </c>
      <c r="E76" s="11" t="n"/>
      <c r="F76" s="14" t="n"/>
      <c r="G76" s="17" t="n"/>
      <c r="H76" s="14">
        <f>IF($F76="","",ROUND($F76*$G76,0))</f>
        <v/>
      </c>
      <c r="I76" s="14">
        <f>IF($F76="","",$F76+$H76)</f>
        <v/>
      </c>
      <c r="J76" s="14">
        <f>IF($A76="","",SUMIFS(AR_Receipts!$D:$D,AR_Receipts!$B:$B,$A76))</f>
        <v/>
      </c>
      <c r="K76" s="14">
        <f>IF($A76="","",MAX(0,$I76-$J76))</f>
        <v/>
      </c>
      <c r="L76" s="11" t="n"/>
      <c r="M76" s="15">
        <f>IF(OR($B76="", $L76=""),"", $B76+IFERROR(VLOOKUP($L76,Terms!$A:$B,2,FALSE),0))</f>
        <v/>
      </c>
      <c r="N76" s="16">
        <f>IF(OR($M76="", $K76&lt;=0),"", Settings!$B$3-$M76)</f>
        <v/>
      </c>
      <c r="O76" s="11">
        <f>IF($A76="","",IF($K76=0,"Paid",IF($J76=0,"Open","Partially Paid")))</f>
        <v/>
      </c>
      <c r="P76" s="11" t="n"/>
      <c r="Q76" s="11" t="n"/>
    </row>
    <row r="77">
      <c r="A77" s="11" t="n"/>
      <c r="B77" s="15" t="n"/>
      <c r="C77" s="11" t="n"/>
      <c r="D77" s="11">
        <f>IF($C77="","",IFERROR(VLOOKUP($C77,Customers!$A:$B,2,FALSE),""))</f>
        <v/>
      </c>
      <c r="E77" s="11" t="n"/>
      <c r="F77" s="14" t="n"/>
      <c r="G77" s="17" t="n"/>
      <c r="H77" s="14">
        <f>IF($F77="","",ROUND($F77*$G77,0))</f>
        <v/>
      </c>
      <c r="I77" s="14">
        <f>IF($F77="","",$F77+$H77)</f>
        <v/>
      </c>
      <c r="J77" s="14">
        <f>IF($A77="","",SUMIFS(AR_Receipts!$D:$D,AR_Receipts!$B:$B,$A77))</f>
        <v/>
      </c>
      <c r="K77" s="14">
        <f>IF($A77="","",MAX(0,$I77-$J77))</f>
        <v/>
      </c>
      <c r="L77" s="11" t="n"/>
      <c r="M77" s="15">
        <f>IF(OR($B77="", $L77=""),"", $B77+IFERROR(VLOOKUP($L77,Terms!$A:$B,2,FALSE),0))</f>
        <v/>
      </c>
      <c r="N77" s="16">
        <f>IF(OR($M77="", $K77&lt;=0),"", Settings!$B$3-$M77)</f>
        <v/>
      </c>
      <c r="O77" s="11">
        <f>IF($A77="","",IF($K77=0,"Paid",IF($J77=0,"Open","Partially Paid")))</f>
        <v/>
      </c>
      <c r="P77" s="11" t="n"/>
      <c r="Q77" s="11" t="n"/>
    </row>
    <row r="78">
      <c r="A78" s="11" t="n"/>
      <c r="B78" s="15" t="n"/>
      <c r="C78" s="11" t="n"/>
      <c r="D78" s="11">
        <f>IF($C78="","",IFERROR(VLOOKUP($C78,Customers!$A:$B,2,FALSE),""))</f>
        <v/>
      </c>
      <c r="E78" s="11" t="n"/>
      <c r="F78" s="14" t="n"/>
      <c r="G78" s="17" t="n"/>
      <c r="H78" s="14">
        <f>IF($F78="","",ROUND($F78*$G78,0))</f>
        <v/>
      </c>
      <c r="I78" s="14">
        <f>IF($F78="","",$F78+$H78)</f>
        <v/>
      </c>
      <c r="J78" s="14">
        <f>IF($A78="","",SUMIFS(AR_Receipts!$D:$D,AR_Receipts!$B:$B,$A78))</f>
        <v/>
      </c>
      <c r="K78" s="14">
        <f>IF($A78="","",MAX(0,$I78-$J78))</f>
        <v/>
      </c>
      <c r="L78" s="11" t="n"/>
      <c r="M78" s="15">
        <f>IF(OR($B78="", $L78=""),"", $B78+IFERROR(VLOOKUP($L78,Terms!$A:$B,2,FALSE),0))</f>
        <v/>
      </c>
      <c r="N78" s="16">
        <f>IF(OR($M78="", $K78&lt;=0),"", Settings!$B$3-$M78)</f>
        <v/>
      </c>
      <c r="O78" s="11">
        <f>IF($A78="","",IF($K78=0,"Paid",IF($J78=0,"Open","Partially Paid")))</f>
        <v/>
      </c>
      <c r="P78" s="11" t="n"/>
      <c r="Q78" s="11" t="n"/>
    </row>
    <row r="79">
      <c r="A79" s="11" t="n"/>
      <c r="B79" s="15" t="n"/>
      <c r="C79" s="11" t="n"/>
      <c r="D79" s="11">
        <f>IF($C79="","",IFERROR(VLOOKUP($C79,Customers!$A:$B,2,FALSE),""))</f>
        <v/>
      </c>
      <c r="E79" s="11" t="n"/>
      <c r="F79" s="14" t="n"/>
      <c r="G79" s="17" t="n"/>
      <c r="H79" s="14">
        <f>IF($F79="","",ROUND($F79*$G79,0))</f>
        <v/>
      </c>
      <c r="I79" s="14">
        <f>IF($F79="","",$F79+$H79)</f>
        <v/>
      </c>
      <c r="J79" s="14">
        <f>IF($A79="","",SUMIFS(AR_Receipts!$D:$D,AR_Receipts!$B:$B,$A79))</f>
        <v/>
      </c>
      <c r="K79" s="14">
        <f>IF($A79="","",MAX(0,$I79-$J79))</f>
        <v/>
      </c>
      <c r="L79" s="11" t="n"/>
      <c r="M79" s="15">
        <f>IF(OR($B79="", $L79=""),"", $B79+IFERROR(VLOOKUP($L79,Terms!$A:$B,2,FALSE),0))</f>
        <v/>
      </c>
      <c r="N79" s="16">
        <f>IF(OR($M79="", $K79&lt;=0),"", Settings!$B$3-$M79)</f>
        <v/>
      </c>
      <c r="O79" s="11">
        <f>IF($A79="","",IF($K79=0,"Paid",IF($J79=0,"Open","Partially Paid")))</f>
        <v/>
      </c>
      <c r="P79" s="11" t="n"/>
      <c r="Q79" s="11" t="n"/>
    </row>
    <row r="80">
      <c r="A80" s="11" t="n"/>
      <c r="B80" s="15" t="n"/>
      <c r="C80" s="11" t="n"/>
      <c r="D80" s="11">
        <f>IF($C80="","",IFERROR(VLOOKUP($C80,Customers!$A:$B,2,FALSE),""))</f>
        <v/>
      </c>
      <c r="E80" s="11" t="n"/>
      <c r="F80" s="14" t="n"/>
      <c r="G80" s="17" t="n"/>
      <c r="H80" s="14">
        <f>IF($F80="","",ROUND($F80*$G80,0))</f>
        <v/>
      </c>
      <c r="I80" s="14">
        <f>IF($F80="","",$F80+$H80)</f>
        <v/>
      </c>
      <c r="J80" s="14">
        <f>IF($A80="","",SUMIFS(AR_Receipts!$D:$D,AR_Receipts!$B:$B,$A80))</f>
        <v/>
      </c>
      <c r="K80" s="14">
        <f>IF($A80="","",MAX(0,$I80-$J80))</f>
        <v/>
      </c>
      <c r="L80" s="11" t="n"/>
      <c r="M80" s="15">
        <f>IF(OR($B80="", $L80=""),"", $B80+IFERROR(VLOOKUP($L80,Terms!$A:$B,2,FALSE),0))</f>
        <v/>
      </c>
      <c r="N80" s="16">
        <f>IF(OR($M80="", $K80&lt;=0),"", Settings!$B$3-$M80)</f>
        <v/>
      </c>
      <c r="O80" s="11">
        <f>IF($A80="","",IF($K80=0,"Paid",IF($J80=0,"Open","Partially Paid")))</f>
        <v/>
      </c>
      <c r="P80" s="11" t="n"/>
      <c r="Q80" s="11" t="n"/>
    </row>
    <row r="81">
      <c r="A81" s="11" t="n"/>
      <c r="B81" s="15" t="n"/>
      <c r="C81" s="11" t="n"/>
      <c r="D81" s="11">
        <f>IF($C81="","",IFERROR(VLOOKUP($C81,Customers!$A:$B,2,FALSE),""))</f>
        <v/>
      </c>
      <c r="E81" s="11" t="n"/>
      <c r="F81" s="14" t="n"/>
      <c r="G81" s="17" t="n"/>
      <c r="H81" s="14">
        <f>IF($F81="","",ROUND($F81*$G81,0))</f>
        <v/>
      </c>
      <c r="I81" s="14">
        <f>IF($F81="","",$F81+$H81)</f>
        <v/>
      </c>
      <c r="J81" s="14">
        <f>IF($A81="","",SUMIFS(AR_Receipts!$D:$D,AR_Receipts!$B:$B,$A81))</f>
        <v/>
      </c>
      <c r="K81" s="14">
        <f>IF($A81="","",MAX(0,$I81-$J81))</f>
        <v/>
      </c>
      <c r="L81" s="11" t="n"/>
      <c r="M81" s="15">
        <f>IF(OR($B81="", $L81=""),"", $B81+IFERROR(VLOOKUP($L81,Terms!$A:$B,2,FALSE),0))</f>
        <v/>
      </c>
      <c r="N81" s="16">
        <f>IF(OR($M81="", $K81&lt;=0),"", Settings!$B$3-$M81)</f>
        <v/>
      </c>
      <c r="O81" s="11">
        <f>IF($A81="","",IF($K81=0,"Paid",IF($J81=0,"Open","Partially Paid")))</f>
        <v/>
      </c>
      <c r="P81" s="11" t="n"/>
      <c r="Q81" s="11" t="n"/>
    </row>
    <row r="82">
      <c r="A82" s="11" t="n"/>
      <c r="B82" s="15" t="n"/>
      <c r="C82" s="11" t="n"/>
      <c r="D82" s="11">
        <f>IF($C82="","",IFERROR(VLOOKUP($C82,Customers!$A:$B,2,FALSE),""))</f>
        <v/>
      </c>
      <c r="E82" s="11" t="n"/>
      <c r="F82" s="14" t="n"/>
      <c r="G82" s="17" t="n"/>
      <c r="H82" s="14">
        <f>IF($F82="","",ROUND($F82*$G82,0))</f>
        <v/>
      </c>
      <c r="I82" s="14">
        <f>IF($F82="","",$F82+$H82)</f>
        <v/>
      </c>
      <c r="J82" s="14">
        <f>IF($A82="","",SUMIFS(AR_Receipts!$D:$D,AR_Receipts!$B:$B,$A82))</f>
        <v/>
      </c>
      <c r="K82" s="14">
        <f>IF($A82="","",MAX(0,$I82-$J82))</f>
        <v/>
      </c>
      <c r="L82" s="11" t="n"/>
      <c r="M82" s="15">
        <f>IF(OR($B82="", $L82=""),"", $B82+IFERROR(VLOOKUP($L82,Terms!$A:$B,2,FALSE),0))</f>
        <v/>
      </c>
      <c r="N82" s="16">
        <f>IF(OR($M82="", $K82&lt;=0),"", Settings!$B$3-$M82)</f>
        <v/>
      </c>
      <c r="O82" s="11">
        <f>IF($A82="","",IF($K82=0,"Paid",IF($J82=0,"Open","Partially Paid")))</f>
        <v/>
      </c>
      <c r="P82" s="11" t="n"/>
      <c r="Q82" s="11" t="n"/>
    </row>
    <row r="83">
      <c r="A83" s="11" t="n"/>
      <c r="B83" s="15" t="n"/>
      <c r="C83" s="11" t="n"/>
      <c r="D83" s="11">
        <f>IF($C83="","",IFERROR(VLOOKUP($C83,Customers!$A:$B,2,FALSE),""))</f>
        <v/>
      </c>
      <c r="E83" s="11" t="n"/>
      <c r="F83" s="14" t="n"/>
      <c r="G83" s="17" t="n"/>
      <c r="H83" s="14">
        <f>IF($F83="","",ROUND($F83*$G83,0))</f>
        <v/>
      </c>
      <c r="I83" s="14">
        <f>IF($F83="","",$F83+$H83)</f>
        <v/>
      </c>
      <c r="J83" s="14">
        <f>IF($A83="","",SUMIFS(AR_Receipts!$D:$D,AR_Receipts!$B:$B,$A83))</f>
        <v/>
      </c>
      <c r="K83" s="14">
        <f>IF($A83="","",MAX(0,$I83-$J83))</f>
        <v/>
      </c>
      <c r="L83" s="11" t="n"/>
      <c r="M83" s="15">
        <f>IF(OR($B83="", $L83=""),"", $B83+IFERROR(VLOOKUP($L83,Terms!$A:$B,2,FALSE),0))</f>
        <v/>
      </c>
      <c r="N83" s="16">
        <f>IF(OR($M83="", $K83&lt;=0),"", Settings!$B$3-$M83)</f>
        <v/>
      </c>
      <c r="O83" s="11">
        <f>IF($A83="","",IF($K83=0,"Paid",IF($J83=0,"Open","Partially Paid")))</f>
        <v/>
      </c>
      <c r="P83" s="11" t="n"/>
      <c r="Q83" s="11" t="n"/>
    </row>
    <row r="84">
      <c r="A84" s="11" t="n"/>
      <c r="B84" s="15" t="n"/>
      <c r="C84" s="11" t="n"/>
      <c r="D84" s="11">
        <f>IF($C84="","",IFERROR(VLOOKUP($C84,Customers!$A:$B,2,FALSE),""))</f>
        <v/>
      </c>
      <c r="E84" s="11" t="n"/>
      <c r="F84" s="14" t="n"/>
      <c r="G84" s="17" t="n"/>
      <c r="H84" s="14">
        <f>IF($F84="","",ROUND($F84*$G84,0))</f>
        <v/>
      </c>
      <c r="I84" s="14">
        <f>IF($F84="","",$F84+$H84)</f>
        <v/>
      </c>
      <c r="J84" s="14">
        <f>IF($A84="","",SUMIFS(AR_Receipts!$D:$D,AR_Receipts!$B:$B,$A84))</f>
        <v/>
      </c>
      <c r="K84" s="14">
        <f>IF($A84="","",MAX(0,$I84-$J84))</f>
        <v/>
      </c>
      <c r="L84" s="11" t="n"/>
      <c r="M84" s="15">
        <f>IF(OR($B84="", $L84=""),"", $B84+IFERROR(VLOOKUP($L84,Terms!$A:$B,2,FALSE),0))</f>
        <v/>
      </c>
      <c r="N84" s="16">
        <f>IF(OR($M84="", $K84&lt;=0),"", Settings!$B$3-$M84)</f>
        <v/>
      </c>
      <c r="O84" s="11">
        <f>IF($A84="","",IF($K84=0,"Paid",IF($J84=0,"Open","Partially Paid")))</f>
        <v/>
      </c>
      <c r="P84" s="11" t="n"/>
      <c r="Q84" s="11" t="n"/>
    </row>
    <row r="85">
      <c r="A85" s="11" t="n"/>
      <c r="B85" s="15" t="n"/>
      <c r="C85" s="11" t="n"/>
      <c r="D85" s="11">
        <f>IF($C85="","",IFERROR(VLOOKUP($C85,Customers!$A:$B,2,FALSE),""))</f>
        <v/>
      </c>
      <c r="E85" s="11" t="n"/>
      <c r="F85" s="14" t="n"/>
      <c r="G85" s="17" t="n"/>
      <c r="H85" s="14">
        <f>IF($F85="","",ROUND($F85*$G85,0))</f>
        <v/>
      </c>
      <c r="I85" s="14">
        <f>IF($F85="","",$F85+$H85)</f>
        <v/>
      </c>
      <c r="J85" s="14">
        <f>IF($A85="","",SUMIFS(AR_Receipts!$D:$D,AR_Receipts!$B:$B,$A85))</f>
        <v/>
      </c>
      <c r="K85" s="14">
        <f>IF($A85="","",MAX(0,$I85-$J85))</f>
        <v/>
      </c>
      <c r="L85" s="11" t="n"/>
      <c r="M85" s="15">
        <f>IF(OR($B85="", $L85=""),"", $B85+IFERROR(VLOOKUP($L85,Terms!$A:$B,2,FALSE),0))</f>
        <v/>
      </c>
      <c r="N85" s="16">
        <f>IF(OR($M85="", $K85&lt;=0),"", Settings!$B$3-$M85)</f>
        <v/>
      </c>
      <c r="O85" s="11">
        <f>IF($A85="","",IF($K85=0,"Paid",IF($J85=0,"Open","Partially Paid")))</f>
        <v/>
      </c>
      <c r="P85" s="11" t="n"/>
      <c r="Q85" s="11" t="n"/>
    </row>
    <row r="86">
      <c r="A86" s="11" t="n"/>
      <c r="B86" s="15" t="n"/>
      <c r="C86" s="11" t="n"/>
      <c r="D86" s="11">
        <f>IF($C86="","",IFERROR(VLOOKUP($C86,Customers!$A:$B,2,FALSE),""))</f>
        <v/>
      </c>
      <c r="E86" s="11" t="n"/>
      <c r="F86" s="14" t="n"/>
      <c r="G86" s="17" t="n"/>
      <c r="H86" s="14">
        <f>IF($F86="","",ROUND($F86*$G86,0))</f>
        <v/>
      </c>
      <c r="I86" s="14">
        <f>IF($F86="","",$F86+$H86)</f>
        <v/>
      </c>
      <c r="J86" s="14">
        <f>IF($A86="","",SUMIFS(AR_Receipts!$D:$D,AR_Receipts!$B:$B,$A86))</f>
        <v/>
      </c>
      <c r="K86" s="14">
        <f>IF($A86="","",MAX(0,$I86-$J86))</f>
        <v/>
      </c>
      <c r="L86" s="11" t="n"/>
      <c r="M86" s="15">
        <f>IF(OR($B86="", $L86=""),"", $B86+IFERROR(VLOOKUP($L86,Terms!$A:$B,2,FALSE),0))</f>
        <v/>
      </c>
      <c r="N86" s="16">
        <f>IF(OR($M86="", $K86&lt;=0),"", Settings!$B$3-$M86)</f>
        <v/>
      </c>
      <c r="O86" s="11">
        <f>IF($A86="","",IF($K86=0,"Paid",IF($J86=0,"Open","Partially Paid")))</f>
        <v/>
      </c>
      <c r="P86" s="11" t="n"/>
      <c r="Q86" s="11" t="n"/>
    </row>
    <row r="87">
      <c r="A87" s="11" t="n"/>
      <c r="B87" s="15" t="n"/>
      <c r="C87" s="11" t="n"/>
      <c r="D87" s="11">
        <f>IF($C87="","",IFERROR(VLOOKUP($C87,Customers!$A:$B,2,FALSE),""))</f>
        <v/>
      </c>
      <c r="E87" s="11" t="n"/>
      <c r="F87" s="14" t="n"/>
      <c r="G87" s="17" t="n"/>
      <c r="H87" s="14">
        <f>IF($F87="","",ROUND($F87*$G87,0))</f>
        <v/>
      </c>
      <c r="I87" s="14">
        <f>IF($F87="","",$F87+$H87)</f>
        <v/>
      </c>
      <c r="J87" s="14">
        <f>IF($A87="","",SUMIFS(AR_Receipts!$D:$D,AR_Receipts!$B:$B,$A87))</f>
        <v/>
      </c>
      <c r="K87" s="14">
        <f>IF($A87="","",MAX(0,$I87-$J87))</f>
        <v/>
      </c>
      <c r="L87" s="11" t="n"/>
      <c r="M87" s="15">
        <f>IF(OR($B87="", $L87=""),"", $B87+IFERROR(VLOOKUP($L87,Terms!$A:$B,2,FALSE),0))</f>
        <v/>
      </c>
      <c r="N87" s="16">
        <f>IF(OR($M87="", $K87&lt;=0),"", Settings!$B$3-$M87)</f>
        <v/>
      </c>
      <c r="O87" s="11">
        <f>IF($A87="","",IF($K87=0,"Paid",IF($J87=0,"Open","Partially Paid")))</f>
        <v/>
      </c>
      <c r="P87" s="11" t="n"/>
      <c r="Q87" s="11" t="n"/>
    </row>
    <row r="88">
      <c r="A88" s="11" t="n"/>
      <c r="B88" s="15" t="n"/>
      <c r="C88" s="11" t="n"/>
      <c r="D88" s="11">
        <f>IF($C88="","",IFERROR(VLOOKUP($C88,Customers!$A:$B,2,FALSE),""))</f>
        <v/>
      </c>
      <c r="E88" s="11" t="n"/>
      <c r="F88" s="14" t="n"/>
      <c r="G88" s="17" t="n"/>
      <c r="H88" s="14">
        <f>IF($F88="","",ROUND($F88*$G88,0))</f>
        <v/>
      </c>
      <c r="I88" s="14">
        <f>IF($F88="","",$F88+$H88)</f>
        <v/>
      </c>
      <c r="J88" s="14">
        <f>IF($A88="","",SUMIFS(AR_Receipts!$D:$D,AR_Receipts!$B:$B,$A88))</f>
        <v/>
      </c>
      <c r="K88" s="14">
        <f>IF($A88="","",MAX(0,$I88-$J88))</f>
        <v/>
      </c>
      <c r="L88" s="11" t="n"/>
      <c r="M88" s="15">
        <f>IF(OR($B88="", $L88=""),"", $B88+IFERROR(VLOOKUP($L88,Terms!$A:$B,2,FALSE),0))</f>
        <v/>
      </c>
      <c r="N88" s="16">
        <f>IF(OR($M88="", $K88&lt;=0),"", Settings!$B$3-$M88)</f>
        <v/>
      </c>
      <c r="O88" s="11">
        <f>IF($A88="","",IF($K88=0,"Paid",IF($J88=0,"Open","Partially Paid")))</f>
        <v/>
      </c>
      <c r="P88" s="11" t="n"/>
      <c r="Q88" s="11" t="n"/>
    </row>
    <row r="89">
      <c r="A89" s="11" t="n"/>
      <c r="B89" s="15" t="n"/>
      <c r="C89" s="11" t="n"/>
      <c r="D89" s="11">
        <f>IF($C89="","",IFERROR(VLOOKUP($C89,Customers!$A:$B,2,FALSE),""))</f>
        <v/>
      </c>
      <c r="E89" s="11" t="n"/>
      <c r="F89" s="14" t="n"/>
      <c r="G89" s="17" t="n"/>
      <c r="H89" s="14">
        <f>IF($F89="","",ROUND($F89*$G89,0))</f>
        <v/>
      </c>
      <c r="I89" s="14">
        <f>IF($F89="","",$F89+$H89)</f>
        <v/>
      </c>
      <c r="J89" s="14">
        <f>IF($A89="","",SUMIFS(AR_Receipts!$D:$D,AR_Receipts!$B:$B,$A89))</f>
        <v/>
      </c>
      <c r="K89" s="14">
        <f>IF($A89="","",MAX(0,$I89-$J89))</f>
        <v/>
      </c>
      <c r="L89" s="11" t="n"/>
      <c r="M89" s="15">
        <f>IF(OR($B89="", $L89=""),"", $B89+IFERROR(VLOOKUP($L89,Terms!$A:$B,2,FALSE),0))</f>
        <v/>
      </c>
      <c r="N89" s="16">
        <f>IF(OR($M89="", $K89&lt;=0),"", Settings!$B$3-$M89)</f>
        <v/>
      </c>
      <c r="O89" s="11">
        <f>IF($A89="","",IF($K89=0,"Paid",IF($J89=0,"Open","Partially Paid")))</f>
        <v/>
      </c>
      <c r="P89" s="11" t="n"/>
      <c r="Q89" s="11" t="n"/>
    </row>
    <row r="90">
      <c r="A90" s="11" t="n"/>
      <c r="B90" s="15" t="n"/>
      <c r="C90" s="11" t="n"/>
      <c r="D90" s="11">
        <f>IF($C90="","",IFERROR(VLOOKUP($C90,Customers!$A:$B,2,FALSE),""))</f>
        <v/>
      </c>
      <c r="E90" s="11" t="n"/>
      <c r="F90" s="14" t="n"/>
      <c r="G90" s="17" t="n"/>
      <c r="H90" s="14">
        <f>IF($F90="","",ROUND($F90*$G90,0))</f>
        <v/>
      </c>
      <c r="I90" s="14">
        <f>IF($F90="","",$F90+$H90)</f>
        <v/>
      </c>
      <c r="J90" s="14">
        <f>IF($A90="","",SUMIFS(AR_Receipts!$D:$D,AR_Receipts!$B:$B,$A90))</f>
        <v/>
      </c>
      <c r="K90" s="14">
        <f>IF($A90="","",MAX(0,$I90-$J90))</f>
        <v/>
      </c>
      <c r="L90" s="11" t="n"/>
      <c r="M90" s="15">
        <f>IF(OR($B90="", $L90=""),"", $B90+IFERROR(VLOOKUP($L90,Terms!$A:$B,2,FALSE),0))</f>
        <v/>
      </c>
      <c r="N90" s="16">
        <f>IF(OR($M90="", $K90&lt;=0),"", Settings!$B$3-$M90)</f>
        <v/>
      </c>
      <c r="O90" s="11">
        <f>IF($A90="","",IF($K90=0,"Paid",IF($J90=0,"Open","Partially Paid")))</f>
        <v/>
      </c>
      <c r="P90" s="11" t="n"/>
      <c r="Q90" s="11" t="n"/>
    </row>
    <row r="91">
      <c r="A91" s="11" t="n"/>
      <c r="B91" s="15" t="n"/>
      <c r="C91" s="11" t="n"/>
      <c r="D91" s="11">
        <f>IF($C91="","",IFERROR(VLOOKUP($C91,Customers!$A:$B,2,FALSE),""))</f>
        <v/>
      </c>
      <c r="E91" s="11" t="n"/>
      <c r="F91" s="14" t="n"/>
      <c r="G91" s="17" t="n"/>
      <c r="H91" s="14">
        <f>IF($F91="","",ROUND($F91*$G91,0))</f>
        <v/>
      </c>
      <c r="I91" s="14">
        <f>IF($F91="","",$F91+$H91)</f>
        <v/>
      </c>
      <c r="J91" s="14">
        <f>IF($A91="","",SUMIFS(AR_Receipts!$D:$D,AR_Receipts!$B:$B,$A91))</f>
        <v/>
      </c>
      <c r="K91" s="14">
        <f>IF($A91="","",MAX(0,$I91-$J91))</f>
        <v/>
      </c>
      <c r="L91" s="11" t="n"/>
      <c r="M91" s="15">
        <f>IF(OR($B91="", $L91=""),"", $B91+IFERROR(VLOOKUP($L91,Terms!$A:$B,2,FALSE),0))</f>
        <v/>
      </c>
      <c r="N91" s="16">
        <f>IF(OR($M91="", $K91&lt;=0),"", Settings!$B$3-$M91)</f>
        <v/>
      </c>
      <c r="O91" s="11">
        <f>IF($A91="","",IF($K91=0,"Paid",IF($J91=0,"Open","Partially Paid")))</f>
        <v/>
      </c>
      <c r="P91" s="11" t="n"/>
      <c r="Q91" s="11" t="n"/>
    </row>
    <row r="92">
      <c r="A92" s="11" t="n"/>
      <c r="B92" s="15" t="n"/>
      <c r="C92" s="11" t="n"/>
      <c r="D92" s="11">
        <f>IF($C92="","",IFERROR(VLOOKUP($C92,Customers!$A:$B,2,FALSE),""))</f>
        <v/>
      </c>
      <c r="E92" s="11" t="n"/>
      <c r="F92" s="14" t="n"/>
      <c r="G92" s="17" t="n"/>
      <c r="H92" s="14">
        <f>IF($F92="","",ROUND($F92*$G92,0))</f>
        <v/>
      </c>
      <c r="I92" s="14">
        <f>IF($F92="","",$F92+$H92)</f>
        <v/>
      </c>
      <c r="J92" s="14">
        <f>IF($A92="","",SUMIFS(AR_Receipts!$D:$D,AR_Receipts!$B:$B,$A92))</f>
        <v/>
      </c>
      <c r="K92" s="14">
        <f>IF($A92="","",MAX(0,$I92-$J92))</f>
        <v/>
      </c>
      <c r="L92" s="11" t="n"/>
      <c r="M92" s="15">
        <f>IF(OR($B92="", $L92=""),"", $B92+IFERROR(VLOOKUP($L92,Terms!$A:$B,2,FALSE),0))</f>
        <v/>
      </c>
      <c r="N92" s="16">
        <f>IF(OR($M92="", $K92&lt;=0),"", Settings!$B$3-$M92)</f>
        <v/>
      </c>
      <c r="O92" s="11">
        <f>IF($A92="","",IF($K92=0,"Paid",IF($J92=0,"Open","Partially Paid")))</f>
        <v/>
      </c>
      <c r="P92" s="11" t="n"/>
      <c r="Q92" s="11" t="n"/>
    </row>
    <row r="93">
      <c r="A93" s="11" t="n"/>
      <c r="B93" s="15" t="n"/>
      <c r="C93" s="11" t="n"/>
      <c r="D93" s="11">
        <f>IF($C93="","",IFERROR(VLOOKUP($C93,Customers!$A:$B,2,FALSE),""))</f>
        <v/>
      </c>
      <c r="E93" s="11" t="n"/>
      <c r="F93" s="14" t="n"/>
      <c r="G93" s="17" t="n"/>
      <c r="H93" s="14">
        <f>IF($F93="","",ROUND($F93*$G93,0))</f>
        <v/>
      </c>
      <c r="I93" s="14">
        <f>IF($F93="","",$F93+$H93)</f>
        <v/>
      </c>
      <c r="J93" s="14">
        <f>IF($A93="","",SUMIFS(AR_Receipts!$D:$D,AR_Receipts!$B:$B,$A93))</f>
        <v/>
      </c>
      <c r="K93" s="14">
        <f>IF($A93="","",MAX(0,$I93-$J93))</f>
        <v/>
      </c>
      <c r="L93" s="11" t="n"/>
      <c r="M93" s="15">
        <f>IF(OR($B93="", $L93=""),"", $B93+IFERROR(VLOOKUP($L93,Terms!$A:$B,2,FALSE),0))</f>
        <v/>
      </c>
      <c r="N93" s="16">
        <f>IF(OR($M93="", $K93&lt;=0),"", Settings!$B$3-$M93)</f>
        <v/>
      </c>
      <c r="O93" s="11">
        <f>IF($A93="","",IF($K93=0,"Paid",IF($J93=0,"Open","Partially Paid")))</f>
        <v/>
      </c>
      <c r="P93" s="11" t="n"/>
      <c r="Q93" s="11" t="n"/>
    </row>
    <row r="94">
      <c r="A94" s="11" t="n"/>
      <c r="B94" s="15" t="n"/>
      <c r="C94" s="11" t="n"/>
      <c r="D94" s="11">
        <f>IF($C94="","",IFERROR(VLOOKUP($C94,Customers!$A:$B,2,FALSE),""))</f>
        <v/>
      </c>
      <c r="E94" s="11" t="n"/>
      <c r="F94" s="14" t="n"/>
      <c r="G94" s="17" t="n"/>
      <c r="H94" s="14">
        <f>IF($F94="","",ROUND($F94*$G94,0))</f>
        <v/>
      </c>
      <c r="I94" s="14">
        <f>IF($F94="","",$F94+$H94)</f>
        <v/>
      </c>
      <c r="J94" s="14">
        <f>IF($A94="","",SUMIFS(AR_Receipts!$D:$D,AR_Receipts!$B:$B,$A94))</f>
        <v/>
      </c>
      <c r="K94" s="14">
        <f>IF($A94="","",MAX(0,$I94-$J94))</f>
        <v/>
      </c>
      <c r="L94" s="11" t="n"/>
      <c r="M94" s="15">
        <f>IF(OR($B94="", $L94=""),"", $B94+IFERROR(VLOOKUP($L94,Terms!$A:$B,2,FALSE),0))</f>
        <v/>
      </c>
      <c r="N94" s="16">
        <f>IF(OR($M94="", $K94&lt;=0),"", Settings!$B$3-$M94)</f>
        <v/>
      </c>
      <c r="O94" s="11">
        <f>IF($A94="","",IF($K94=0,"Paid",IF($J94=0,"Open","Partially Paid")))</f>
        <v/>
      </c>
      <c r="P94" s="11" t="n"/>
      <c r="Q94" s="11" t="n"/>
    </row>
    <row r="95">
      <c r="A95" s="11" t="n"/>
      <c r="B95" s="15" t="n"/>
      <c r="C95" s="11" t="n"/>
      <c r="D95" s="11">
        <f>IF($C95="","",IFERROR(VLOOKUP($C95,Customers!$A:$B,2,FALSE),""))</f>
        <v/>
      </c>
      <c r="E95" s="11" t="n"/>
      <c r="F95" s="14" t="n"/>
      <c r="G95" s="17" t="n"/>
      <c r="H95" s="14">
        <f>IF($F95="","",ROUND($F95*$G95,0))</f>
        <v/>
      </c>
      <c r="I95" s="14">
        <f>IF($F95="","",$F95+$H95)</f>
        <v/>
      </c>
      <c r="J95" s="14">
        <f>IF($A95="","",SUMIFS(AR_Receipts!$D:$D,AR_Receipts!$B:$B,$A95))</f>
        <v/>
      </c>
      <c r="K95" s="14">
        <f>IF($A95="","",MAX(0,$I95-$J95))</f>
        <v/>
      </c>
      <c r="L95" s="11" t="n"/>
      <c r="M95" s="15">
        <f>IF(OR($B95="", $L95=""),"", $B95+IFERROR(VLOOKUP($L95,Terms!$A:$B,2,FALSE),0))</f>
        <v/>
      </c>
      <c r="N95" s="16">
        <f>IF(OR($M95="", $K95&lt;=0),"", Settings!$B$3-$M95)</f>
        <v/>
      </c>
      <c r="O95" s="11">
        <f>IF($A95="","",IF($K95=0,"Paid",IF($J95=0,"Open","Partially Paid")))</f>
        <v/>
      </c>
      <c r="P95" s="11" t="n"/>
      <c r="Q95" s="11" t="n"/>
    </row>
    <row r="96">
      <c r="A96" s="11" t="n"/>
      <c r="B96" s="15" t="n"/>
      <c r="C96" s="11" t="n"/>
      <c r="D96" s="11">
        <f>IF($C96="","",IFERROR(VLOOKUP($C96,Customers!$A:$B,2,FALSE),""))</f>
        <v/>
      </c>
      <c r="E96" s="11" t="n"/>
      <c r="F96" s="14" t="n"/>
      <c r="G96" s="17" t="n"/>
      <c r="H96" s="14">
        <f>IF($F96="","",ROUND($F96*$G96,0))</f>
        <v/>
      </c>
      <c r="I96" s="14">
        <f>IF($F96="","",$F96+$H96)</f>
        <v/>
      </c>
      <c r="J96" s="14">
        <f>IF($A96="","",SUMIFS(AR_Receipts!$D:$D,AR_Receipts!$B:$B,$A96))</f>
        <v/>
      </c>
      <c r="K96" s="14">
        <f>IF($A96="","",MAX(0,$I96-$J96))</f>
        <v/>
      </c>
      <c r="L96" s="11" t="n"/>
      <c r="M96" s="15">
        <f>IF(OR($B96="", $L96=""),"", $B96+IFERROR(VLOOKUP($L96,Terms!$A:$B,2,FALSE),0))</f>
        <v/>
      </c>
      <c r="N96" s="16">
        <f>IF(OR($M96="", $K96&lt;=0),"", Settings!$B$3-$M96)</f>
        <v/>
      </c>
      <c r="O96" s="11">
        <f>IF($A96="","",IF($K96=0,"Paid",IF($J96=0,"Open","Partially Paid")))</f>
        <v/>
      </c>
      <c r="P96" s="11" t="n"/>
      <c r="Q96" s="11" t="n"/>
    </row>
    <row r="97">
      <c r="A97" s="11" t="n"/>
      <c r="B97" s="15" t="n"/>
      <c r="C97" s="11" t="n"/>
      <c r="D97" s="11">
        <f>IF($C97="","",IFERROR(VLOOKUP($C97,Customers!$A:$B,2,FALSE),""))</f>
        <v/>
      </c>
      <c r="E97" s="11" t="n"/>
      <c r="F97" s="14" t="n"/>
      <c r="G97" s="17" t="n"/>
      <c r="H97" s="14">
        <f>IF($F97="","",ROUND($F97*$G97,0))</f>
        <v/>
      </c>
      <c r="I97" s="14">
        <f>IF($F97="","",$F97+$H97)</f>
        <v/>
      </c>
      <c r="J97" s="14">
        <f>IF($A97="","",SUMIFS(AR_Receipts!$D:$D,AR_Receipts!$B:$B,$A97))</f>
        <v/>
      </c>
      <c r="K97" s="14">
        <f>IF($A97="","",MAX(0,$I97-$J97))</f>
        <v/>
      </c>
      <c r="L97" s="11" t="n"/>
      <c r="M97" s="15">
        <f>IF(OR($B97="", $L97=""),"", $B97+IFERROR(VLOOKUP($L97,Terms!$A:$B,2,FALSE),0))</f>
        <v/>
      </c>
      <c r="N97" s="16">
        <f>IF(OR($M97="", $K97&lt;=0),"", Settings!$B$3-$M97)</f>
        <v/>
      </c>
      <c r="O97" s="11">
        <f>IF($A97="","",IF($K97=0,"Paid",IF($J97=0,"Open","Partially Paid")))</f>
        <v/>
      </c>
      <c r="P97" s="11" t="n"/>
      <c r="Q97" s="11" t="n"/>
    </row>
    <row r="98">
      <c r="A98" s="11" t="n"/>
      <c r="B98" s="15" t="n"/>
      <c r="C98" s="11" t="n"/>
      <c r="D98" s="11">
        <f>IF($C98="","",IFERROR(VLOOKUP($C98,Customers!$A:$B,2,FALSE),""))</f>
        <v/>
      </c>
      <c r="E98" s="11" t="n"/>
      <c r="F98" s="14" t="n"/>
      <c r="G98" s="17" t="n"/>
      <c r="H98" s="14">
        <f>IF($F98="","",ROUND($F98*$G98,0))</f>
        <v/>
      </c>
      <c r="I98" s="14">
        <f>IF($F98="","",$F98+$H98)</f>
        <v/>
      </c>
      <c r="J98" s="14">
        <f>IF($A98="","",SUMIFS(AR_Receipts!$D:$D,AR_Receipts!$B:$B,$A98))</f>
        <v/>
      </c>
      <c r="K98" s="14">
        <f>IF($A98="","",MAX(0,$I98-$J98))</f>
        <v/>
      </c>
      <c r="L98" s="11" t="n"/>
      <c r="M98" s="15">
        <f>IF(OR($B98="", $L98=""),"", $B98+IFERROR(VLOOKUP($L98,Terms!$A:$B,2,FALSE),0))</f>
        <v/>
      </c>
      <c r="N98" s="16">
        <f>IF(OR($M98="", $K98&lt;=0),"", Settings!$B$3-$M98)</f>
        <v/>
      </c>
      <c r="O98" s="11">
        <f>IF($A98="","",IF($K98=0,"Paid",IF($J98=0,"Open","Partially Paid")))</f>
        <v/>
      </c>
      <c r="P98" s="11" t="n"/>
      <c r="Q98" s="11" t="n"/>
    </row>
    <row r="99">
      <c r="A99" s="11" t="n"/>
      <c r="B99" s="15" t="n"/>
      <c r="C99" s="11" t="n"/>
      <c r="D99" s="11">
        <f>IF($C99="","",IFERROR(VLOOKUP($C99,Customers!$A:$B,2,FALSE),""))</f>
        <v/>
      </c>
      <c r="E99" s="11" t="n"/>
      <c r="F99" s="14" t="n"/>
      <c r="G99" s="17" t="n"/>
      <c r="H99" s="14">
        <f>IF($F99="","",ROUND($F99*$G99,0))</f>
        <v/>
      </c>
      <c r="I99" s="14">
        <f>IF($F99="","",$F99+$H99)</f>
        <v/>
      </c>
      <c r="J99" s="14">
        <f>IF($A99="","",SUMIFS(AR_Receipts!$D:$D,AR_Receipts!$B:$B,$A99))</f>
        <v/>
      </c>
      <c r="K99" s="14">
        <f>IF($A99="","",MAX(0,$I99-$J99))</f>
        <v/>
      </c>
      <c r="L99" s="11" t="n"/>
      <c r="M99" s="15">
        <f>IF(OR($B99="", $L99=""),"", $B99+IFERROR(VLOOKUP($L99,Terms!$A:$B,2,FALSE),0))</f>
        <v/>
      </c>
      <c r="N99" s="16">
        <f>IF(OR($M99="", $K99&lt;=0),"", Settings!$B$3-$M99)</f>
        <v/>
      </c>
      <c r="O99" s="11">
        <f>IF($A99="","",IF($K99=0,"Paid",IF($J99=0,"Open","Partially Paid")))</f>
        <v/>
      </c>
      <c r="P99" s="11" t="n"/>
      <c r="Q99" s="11" t="n"/>
    </row>
    <row r="100">
      <c r="A100" s="11" t="n"/>
      <c r="B100" s="15" t="n"/>
      <c r="C100" s="11" t="n"/>
      <c r="D100" s="11">
        <f>IF($C100="","",IFERROR(VLOOKUP($C100,Customers!$A:$B,2,FALSE),""))</f>
        <v/>
      </c>
      <c r="E100" s="11" t="n"/>
      <c r="F100" s="14" t="n"/>
      <c r="G100" s="17" t="n"/>
      <c r="H100" s="14">
        <f>IF($F100="","",ROUND($F100*$G100,0))</f>
        <v/>
      </c>
      <c r="I100" s="14">
        <f>IF($F100="","",$F100+$H100)</f>
        <v/>
      </c>
      <c r="J100" s="14">
        <f>IF($A100="","",SUMIFS(AR_Receipts!$D:$D,AR_Receipts!$B:$B,$A100))</f>
        <v/>
      </c>
      <c r="K100" s="14">
        <f>IF($A100="","",MAX(0,$I100-$J100))</f>
        <v/>
      </c>
      <c r="L100" s="11" t="n"/>
      <c r="M100" s="15">
        <f>IF(OR($B100="", $L100=""),"", $B100+IFERROR(VLOOKUP($L100,Terms!$A:$B,2,FALSE),0))</f>
        <v/>
      </c>
      <c r="N100" s="16">
        <f>IF(OR($M100="", $K100&lt;=0),"", Settings!$B$3-$M100)</f>
        <v/>
      </c>
      <c r="O100" s="11">
        <f>IF($A100="","",IF($K100=0,"Paid",IF($J100=0,"Open","Partially Paid")))</f>
        <v/>
      </c>
      <c r="P100" s="11" t="n"/>
      <c r="Q100" s="11" t="n"/>
    </row>
    <row r="101">
      <c r="A101" s="11" t="n"/>
      <c r="B101" s="15" t="n"/>
      <c r="C101" s="11" t="n"/>
      <c r="D101" s="11">
        <f>IF($C101="","",IFERROR(VLOOKUP($C101,Customers!$A:$B,2,FALSE),""))</f>
        <v/>
      </c>
      <c r="E101" s="11" t="n"/>
      <c r="F101" s="14" t="n"/>
      <c r="G101" s="17" t="n"/>
      <c r="H101" s="14">
        <f>IF($F101="","",ROUND($F101*$G101,0))</f>
        <v/>
      </c>
      <c r="I101" s="14">
        <f>IF($F101="","",$F101+$H101)</f>
        <v/>
      </c>
      <c r="J101" s="14">
        <f>IF($A101="","",SUMIFS(AR_Receipts!$D:$D,AR_Receipts!$B:$B,$A101))</f>
        <v/>
      </c>
      <c r="K101" s="14">
        <f>IF($A101="","",MAX(0,$I101-$J101))</f>
        <v/>
      </c>
      <c r="L101" s="11" t="n"/>
      <c r="M101" s="15">
        <f>IF(OR($B101="", $L101=""),"", $B101+IFERROR(VLOOKUP($L101,Terms!$A:$B,2,FALSE),0))</f>
        <v/>
      </c>
      <c r="N101" s="16">
        <f>IF(OR($M101="", $K101&lt;=0),"", Settings!$B$3-$M101)</f>
        <v/>
      </c>
      <c r="O101" s="11">
        <f>IF($A101="","",IF($K101=0,"Paid",IF($J101=0,"Open","Partially Paid")))</f>
        <v/>
      </c>
      <c r="P101" s="11" t="n"/>
      <c r="Q101" s="11" t="n"/>
    </row>
    <row r="102">
      <c r="A102" s="11" t="n"/>
      <c r="B102" s="15" t="n"/>
      <c r="C102" s="11" t="n"/>
      <c r="D102" s="11">
        <f>IF($C102="","",IFERROR(VLOOKUP($C102,Customers!$A:$B,2,FALSE),""))</f>
        <v/>
      </c>
      <c r="E102" s="11" t="n"/>
      <c r="F102" s="14" t="n"/>
      <c r="G102" s="17" t="n"/>
      <c r="H102" s="14">
        <f>IF($F102="","",ROUND($F102*$G102,0))</f>
        <v/>
      </c>
      <c r="I102" s="14">
        <f>IF($F102="","",$F102+$H102)</f>
        <v/>
      </c>
      <c r="J102" s="14">
        <f>IF($A102="","",SUMIFS(AR_Receipts!$D:$D,AR_Receipts!$B:$B,$A102))</f>
        <v/>
      </c>
      <c r="K102" s="14">
        <f>IF($A102="","",MAX(0,$I102-$J102))</f>
        <v/>
      </c>
      <c r="L102" s="11" t="n"/>
      <c r="M102" s="15">
        <f>IF(OR($B102="", $L102=""),"", $B102+IFERROR(VLOOKUP($L102,Terms!$A:$B,2,FALSE),0))</f>
        <v/>
      </c>
      <c r="N102" s="16">
        <f>IF(OR($M102="", $K102&lt;=0),"", Settings!$B$3-$M102)</f>
        <v/>
      </c>
      <c r="O102" s="11">
        <f>IF($A102="","",IF($K102=0,"Paid",IF($J102=0,"Open","Partially Paid")))</f>
        <v/>
      </c>
      <c r="P102" s="11" t="n"/>
      <c r="Q102" s="11" t="n"/>
    </row>
    <row r="103">
      <c r="A103" s="11" t="n"/>
      <c r="B103" s="15" t="n"/>
      <c r="C103" s="11" t="n"/>
      <c r="D103" s="11">
        <f>IF($C103="","",IFERROR(VLOOKUP($C103,Customers!$A:$B,2,FALSE),""))</f>
        <v/>
      </c>
      <c r="E103" s="11" t="n"/>
      <c r="F103" s="14" t="n"/>
      <c r="G103" s="17" t="n"/>
      <c r="H103" s="14">
        <f>IF($F103="","",ROUND($F103*$G103,0))</f>
        <v/>
      </c>
      <c r="I103" s="14">
        <f>IF($F103="","",$F103+$H103)</f>
        <v/>
      </c>
      <c r="J103" s="14">
        <f>IF($A103="","",SUMIFS(AR_Receipts!$D:$D,AR_Receipts!$B:$B,$A103))</f>
        <v/>
      </c>
      <c r="K103" s="14">
        <f>IF($A103="","",MAX(0,$I103-$J103))</f>
        <v/>
      </c>
      <c r="L103" s="11" t="n"/>
      <c r="M103" s="15">
        <f>IF(OR($B103="", $L103=""),"", $B103+IFERROR(VLOOKUP($L103,Terms!$A:$B,2,FALSE),0))</f>
        <v/>
      </c>
      <c r="N103" s="16">
        <f>IF(OR($M103="", $K103&lt;=0),"", Settings!$B$3-$M103)</f>
        <v/>
      </c>
      <c r="O103" s="11">
        <f>IF($A103="","",IF($K103=0,"Paid",IF($J103=0,"Open","Partially Paid")))</f>
        <v/>
      </c>
      <c r="P103" s="11" t="n"/>
      <c r="Q103" s="11" t="n"/>
    </row>
    <row r="104">
      <c r="A104" s="11" t="n"/>
      <c r="B104" s="15" t="n"/>
      <c r="C104" s="11" t="n"/>
      <c r="D104" s="11">
        <f>IF($C104="","",IFERROR(VLOOKUP($C104,Customers!$A:$B,2,FALSE),""))</f>
        <v/>
      </c>
      <c r="E104" s="11" t="n"/>
      <c r="F104" s="14" t="n"/>
      <c r="G104" s="17" t="n"/>
      <c r="H104" s="14">
        <f>IF($F104="","",ROUND($F104*$G104,0))</f>
        <v/>
      </c>
      <c r="I104" s="14">
        <f>IF($F104="","",$F104+$H104)</f>
        <v/>
      </c>
      <c r="J104" s="14">
        <f>IF($A104="","",SUMIFS(AR_Receipts!$D:$D,AR_Receipts!$B:$B,$A104))</f>
        <v/>
      </c>
      <c r="K104" s="14">
        <f>IF($A104="","",MAX(0,$I104-$J104))</f>
        <v/>
      </c>
      <c r="L104" s="11" t="n"/>
      <c r="M104" s="15">
        <f>IF(OR($B104="", $L104=""),"", $B104+IFERROR(VLOOKUP($L104,Terms!$A:$B,2,FALSE),0))</f>
        <v/>
      </c>
      <c r="N104" s="16">
        <f>IF(OR($M104="", $K104&lt;=0),"", Settings!$B$3-$M104)</f>
        <v/>
      </c>
      <c r="O104" s="11">
        <f>IF($A104="","",IF($K104=0,"Paid",IF($J104=0,"Open","Partially Paid")))</f>
        <v/>
      </c>
      <c r="P104" s="11" t="n"/>
      <c r="Q104" s="11" t="n"/>
    </row>
    <row r="105">
      <c r="A105" s="11" t="n"/>
      <c r="B105" s="15" t="n"/>
      <c r="C105" s="11" t="n"/>
      <c r="D105" s="11">
        <f>IF($C105="","",IFERROR(VLOOKUP($C105,Customers!$A:$B,2,FALSE),""))</f>
        <v/>
      </c>
      <c r="E105" s="11" t="n"/>
      <c r="F105" s="14" t="n"/>
      <c r="G105" s="17" t="n"/>
      <c r="H105" s="14">
        <f>IF($F105="","",ROUND($F105*$G105,0))</f>
        <v/>
      </c>
      <c r="I105" s="14">
        <f>IF($F105="","",$F105+$H105)</f>
        <v/>
      </c>
      <c r="J105" s="14">
        <f>IF($A105="","",SUMIFS(AR_Receipts!$D:$D,AR_Receipts!$B:$B,$A105))</f>
        <v/>
      </c>
      <c r="K105" s="14">
        <f>IF($A105="","",MAX(0,$I105-$J105))</f>
        <v/>
      </c>
      <c r="L105" s="11" t="n"/>
      <c r="M105" s="15">
        <f>IF(OR($B105="", $L105=""),"", $B105+IFERROR(VLOOKUP($L105,Terms!$A:$B,2,FALSE),0))</f>
        <v/>
      </c>
      <c r="N105" s="16">
        <f>IF(OR($M105="", $K105&lt;=0),"", Settings!$B$3-$M105)</f>
        <v/>
      </c>
      <c r="O105" s="11">
        <f>IF($A105="","",IF($K105=0,"Paid",IF($J105=0,"Open","Partially Paid")))</f>
        <v/>
      </c>
      <c r="P105" s="11" t="n"/>
      <c r="Q105" s="11" t="n"/>
    </row>
    <row r="106">
      <c r="A106" s="11" t="n"/>
      <c r="B106" s="15" t="n"/>
      <c r="C106" s="11" t="n"/>
      <c r="D106" s="11">
        <f>IF($C106="","",IFERROR(VLOOKUP($C106,Customers!$A:$B,2,FALSE),""))</f>
        <v/>
      </c>
      <c r="E106" s="11" t="n"/>
      <c r="F106" s="14" t="n"/>
      <c r="G106" s="17" t="n"/>
      <c r="H106" s="14">
        <f>IF($F106="","",ROUND($F106*$G106,0))</f>
        <v/>
      </c>
      <c r="I106" s="14">
        <f>IF($F106="","",$F106+$H106)</f>
        <v/>
      </c>
      <c r="J106" s="14">
        <f>IF($A106="","",SUMIFS(AR_Receipts!$D:$D,AR_Receipts!$B:$B,$A106))</f>
        <v/>
      </c>
      <c r="K106" s="14">
        <f>IF($A106="","",MAX(0,$I106-$J106))</f>
        <v/>
      </c>
      <c r="L106" s="11" t="n"/>
      <c r="M106" s="15">
        <f>IF(OR($B106="", $L106=""),"", $B106+IFERROR(VLOOKUP($L106,Terms!$A:$B,2,FALSE),0))</f>
        <v/>
      </c>
      <c r="N106" s="16">
        <f>IF(OR($M106="", $K106&lt;=0),"", Settings!$B$3-$M106)</f>
        <v/>
      </c>
      <c r="O106" s="11">
        <f>IF($A106="","",IF($K106=0,"Paid",IF($J106=0,"Open","Partially Paid")))</f>
        <v/>
      </c>
      <c r="P106" s="11" t="n"/>
      <c r="Q106" s="11" t="n"/>
    </row>
    <row r="107">
      <c r="A107" s="11" t="n"/>
      <c r="B107" s="15" t="n"/>
      <c r="C107" s="11" t="n"/>
      <c r="D107" s="11">
        <f>IF($C107="","",IFERROR(VLOOKUP($C107,Customers!$A:$B,2,FALSE),""))</f>
        <v/>
      </c>
      <c r="E107" s="11" t="n"/>
      <c r="F107" s="14" t="n"/>
      <c r="G107" s="17" t="n"/>
      <c r="H107" s="14">
        <f>IF($F107="","",ROUND($F107*$G107,0))</f>
        <v/>
      </c>
      <c r="I107" s="14">
        <f>IF($F107="","",$F107+$H107)</f>
        <v/>
      </c>
      <c r="J107" s="14">
        <f>IF($A107="","",SUMIFS(AR_Receipts!$D:$D,AR_Receipts!$B:$B,$A107))</f>
        <v/>
      </c>
      <c r="K107" s="14">
        <f>IF($A107="","",MAX(0,$I107-$J107))</f>
        <v/>
      </c>
      <c r="L107" s="11" t="n"/>
      <c r="M107" s="15">
        <f>IF(OR($B107="", $L107=""),"", $B107+IFERROR(VLOOKUP($L107,Terms!$A:$B,2,FALSE),0))</f>
        <v/>
      </c>
      <c r="N107" s="16">
        <f>IF(OR($M107="", $K107&lt;=0),"", Settings!$B$3-$M107)</f>
        <v/>
      </c>
      <c r="O107" s="11">
        <f>IF($A107="","",IF($K107=0,"Paid",IF($J107=0,"Open","Partially Paid")))</f>
        <v/>
      </c>
      <c r="P107" s="11" t="n"/>
      <c r="Q107" s="11" t="n"/>
    </row>
    <row r="108">
      <c r="A108" s="11" t="n"/>
      <c r="B108" s="15" t="n"/>
      <c r="C108" s="11" t="n"/>
      <c r="D108" s="11">
        <f>IF($C108="","",IFERROR(VLOOKUP($C108,Customers!$A:$B,2,FALSE),""))</f>
        <v/>
      </c>
      <c r="E108" s="11" t="n"/>
      <c r="F108" s="14" t="n"/>
      <c r="G108" s="17" t="n"/>
      <c r="H108" s="14">
        <f>IF($F108="","",ROUND($F108*$G108,0))</f>
        <v/>
      </c>
      <c r="I108" s="14">
        <f>IF($F108="","",$F108+$H108)</f>
        <v/>
      </c>
      <c r="J108" s="14">
        <f>IF($A108="","",SUMIFS(AR_Receipts!$D:$D,AR_Receipts!$B:$B,$A108))</f>
        <v/>
      </c>
      <c r="K108" s="14">
        <f>IF($A108="","",MAX(0,$I108-$J108))</f>
        <v/>
      </c>
      <c r="L108" s="11" t="n"/>
      <c r="M108" s="15">
        <f>IF(OR($B108="", $L108=""),"", $B108+IFERROR(VLOOKUP($L108,Terms!$A:$B,2,FALSE),0))</f>
        <v/>
      </c>
      <c r="N108" s="16">
        <f>IF(OR($M108="", $K108&lt;=0),"", Settings!$B$3-$M108)</f>
        <v/>
      </c>
      <c r="O108" s="11">
        <f>IF($A108="","",IF($K108=0,"Paid",IF($J108=0,"Open","Partially Paid")))</f>
        <v/>
      </c>
      <c r="P108" s="11" t="n"/>
      <c r="Q108" s="11" t="n"/>
    </row>
    <row r="109">
      <c r="A109" s="11" t="n"/>
      <c r="B109" s="15" t="n"/>
      <c r="C109" s="11" t="n"/>
      <c r="D109" s="11">
        <f>IF($C109="","",IFERROR(VLOOKUP($C109,Customers!$A:$B,2,FALSE),""))</f>
        <v/>
      </c>
      <c r="E109" s="11" t="n"/>
      <c r="F109" s="14" t="n"/>
      <c r="G109" s="17" t="n"/>
      <c r="H109" s="14">
        <f>IF($F109="","",ROUND($F109*$G109,0))</f>
        <v/>
      </c>
      <c r="I109" s="14">
        <f>IF($F109="","",$F109+$H109)</f>
        <v/>
      </c>
      <c r="J109" s="14">
        <f>IF($A109="","",SUMIFS(AR_Receipts!$D:$D,AR_Receipts!$B:$B,$A109))</f>
        <v/>
      </c>
      <c r="K109" s="14">
        <f>IF($A109="","",MAX(0,$I109-$J109))</f>
        <v/>
      </c>
      <c r="L109" s="11" t="n"/>
      <c r="M109" s="15">
        <f>IF(OR($B109="", $L109=""),"", $B109+IFERROR(VLOOKUP($L109,Terms!$A:$B,2,FALSE),0))</f>
        <v/>
      </c>
      <c r="N109" s="16">
        <f>IF(OR($M109="", $K109&lt;=0),"", Settings!$B$3-$M109)</f>
        <v/>
      </c>
      <c r="O109" s="11">
        <f>IF($A109="","",IF($K109=0,"Paid",IF($J109=0,"Open","Partially Paid")))</f>
        <v/>
      </c>
      <c r="P109" s="11" t="n"/>
      <c r="Q109" s="11" t="n"/>
    </row>
    <row r="110">
      <c r="A110" s="11" t="n"/>
      <c r="B110" s="15" t="n"/>
      <c r="C110" s="11" t="n"/>
      <c r="D110" s="11">
        <f>IF($C110="","",IFERROR(VLOOKUP($C110,Customers!$A:$B,2,FALSE),""))</f>
        <v/>
      </c>
      <c r="E110" s="11" t="n"/>
      <c r="F110" s="14" t="n"/>
      <c r="G110" s="17" t="n"/>
      <c r="H110" s="14">
        <f>IF($F110="","",ROUND($F110*$G110,0))</f>
        <v/>
      </c>
      <c r="I110" s="14">
        <f>IF($F110="","",$F110+$H110)</f>
        <v/>
      </c>
      <c r="J110" s="14">
        <f>IF($A110="","",SUMIFS(AR_Receipts!$D:$D,AR_Receipts!$B:$B,$A110))</f>
        <v/>
      </c>
      <c r="K110" s="14">
        <f>IF($A110="","",MAX(0,$I110-$J110))</f>
        <v/>
      </c>
      <c r="L110" s="11" t="n"/>
      <c r="M110" s="15">
        <f>IF(OR($B110="", $L110=""),"", $B110+IFERROR(VLOOKUP($L110,Terms!$A:$B,2,FALSE),0))</f>
        <v/>
      </c>
      <c r="N110" s="16">
        <f>IF(OR($M110="", $K110&lt;=0),"", Settings!$B$3-$M110)</f>
        <v/>
      </c>
      <c r="O110" s="11">
        <f>IF($A110="","",IF($K110=0,"Paid",IF($J110=0,"Open","Partially Paid")))</f>
        <v/>
      </c>
      <c r="P110" s="11" t="n"/>
      <c r="Q110" s="11" t="n"/>
    </row>
    <row r="111">
      <c r="A111" s="11" t="n"/>
      <c r="B111" s="15" t="n"/>
      <c r="C111" s="11" t="n"/>
      <c r="D111" s="11">
        <f>IF($C111="","",IFERROR(VLOOKUP($C111,Customers!$A:$B,2,FALSE),""))</f>
        <v/>
      </c>
      <c r="E111" s="11" t="n"/>
      <c r="F111" s="14" t="n"/>
      <c r="G111" s="17" t="n"/>
      <c r="H111" s="14">
        <f>IF($F111="","",ROUND($F111*$G111,0))</f>
        <v/>
      </c>
      <c r="I111" s="14">
        <f>IF($F111="","",$F111+$H111)</f>
        <v/>
      </c>
      <c r="J111" s="14">
        <f>IF($A111="","",SUMIFS(AR_Receipts!$D:$D,AR_Receipts!$B:$B,$A111))</f>
        <v/>
      </c>
      <c r="K111" s="14">
        <f>IF($A111="","",MAX(0,$I111-$J111))</f>
        <v/>
      </c>
      <c r="L111" s="11" t="n"/>
      <c r="M111" s="15">
        <f>IF(OR($B111="", $L111=""),"", $B111+IFERROR(VLOOKUP($L111,Terms!$A:$B,2,FALSE),0))</f>
        <v/>
      </c>
      <c r="N111" s="16">
        <f>IF(OR($M111="", $K111&lt;=0),"", Settings!$B$3-$M111)</f>
        <v/>
      </c>
      <c r="O111" s="11">
        <f>IF($A111="","",IF($K111=0,"Paid",IF($J111=0,"Open","Partially Paid")))</f>
        <v/>
      </c>
      <c r="P111" s="11" t="n"/>
      <c r="Q111" s="11" t="n"/>
    </row>
    <row r="112">
      <c r="A112" s="11" t="n"/>
      <c r="B112" s="15" t="n"/>
      <c r="C112" s="11" t="n"/>
      <c r="D112" s="11">
        <f>IF($C112="","",IFERROR(VLOOKUP($C112,Customers!$A:$B,2,FALSE),""))</f>
        <v/>
      </c>
      <c r="E112" s="11" t="n"/>
      <c r="F112" s="14" t="n"/>
      <c r="G112" s="17" t="n"/>
      <c r="H112" s="14">
        <f>IF($F112="","",ROUND($F112*$G112,0))</f>
        <v/>
      </c>
      <c r="I112" s="14">
        <f>IF($F112="","",$F112+$H112)</f>
        <v/>
      </c>
      <c r="J112" s="14">
        <f>IF($A112="","",SUMIFS(AR_Receipts!$D:$D,AR_Receipts!$B:$B,$A112))</f>
        <v/>
      </c>
      <c r="K112" s="14">
        <f>IF($A112="","",MAX(0,$I112-$J112))</f>
        <v/>
      </c>
      <c r="L112" s="11" t="n"/>
      <c r="M112" s="15">
        <f>IF(OR($B112="", $L112=""),"", $B112+IFERROR(VLOOKUP($L112,Terms!$A:$B,2,FALSE),0))</f>
        <v/>
      </c>
      <c r="N112" s="16">
        <f>IF(OR($M112="", $K112&lt;=0),"", Settings!$B$3-$M112)</f>
        <v/>
      </c>
      <c r="O112" s="11">
        <f>IF($A112="","",IF($K112=0,"Paid",IF($J112=0,"Open","Partially Paid")))</f>
        <v/>
      </c>
      <c r="P112" s="11" t="n"/>
      <c r="Q112" s="11" t="n"/>
    </row>
    <row r="113">
      <c r="A113" s="11" t="n"/>
      <c r="B113" s="15" t="n"/>
      <c r="C113" s="11" t="n"/>
      <c r="D113" s="11">
        <f>IF($C113="","",IFERROR(VLOOKUP($C113,Customers!$A:$B,2,FALSE),""))</f>
        <v/>
      </c>
      <c r="E113" s="11" t="n"/>
      <c r="F113" s="14" t="n"/>
      <c r="G113" s="17" t="n"/>
      <c r="H113" s="14">
        <f>IF($F113="","",ROUND($F113*$G113,0))</f>
        <v/>
      </c>
      <c r="I113" s="14">
        <f>IF($F113="","",$F113+$H113)</f>
        <v/>
      </c>
      <c r="J113" s="14">
        <f>IF($A113="","",SUMIFS(AR_Receipts!$D:$D,AR_Receipts!$B:$B,$A113))</f>
        <v/>
      </c>
      <c r="K113" s="14">
        <f>IF($A113="","",MAX(0,$I113-$J113))</f>
        <v/>
      </c>
      <c r="L113" s="11" t="n"/>
      <c r="M113" s="15">
        <f>IF(OR($B113="", $L113=""),"", $B113+IFERROR(VLOOKUP($L113,Terms!$A:$B,2,FALSE),0))</f>
        <v/>
      </c>
      <c r="N113" s="16">
        <f>IF(OR($M113="", $K113&lt;=0),"", Settings!$B$3-$M113)</f>
        <v/>
      </c>
      <c r="O113" s="11">
        <f>IF($A113="","",IF($K113=0,"Paid",IF($J113=0,"Open","Partially Paid")))</f>
        <v/>
      </c>
      <c r="P113" s="11" t="n"/>
      <c r="Q113" s="11" t="n"/>
    </row>
    <row r="114">
      <c r="A114" s="11" t="n"/>
      <c r="B114" s="15" t="n"/>
      <c r="C114" s="11" t="n"/>
      <c r="D114" s="11">
        <f>IF($C114="","",IFERROR(VLOOKUP($C114,Customers!$A:$B,2,FALSE),""))</f>
        <v/>
      </c>
      <c r="E114" s="11" t="n"/>
      <c r="F114" s="14" t="n"/>
      <c r="G114" s="17" t="n"/>
      <c r="H114" s="14">
        <f>IF($F114="","",ROUND($F114*$G114,0))</f>
        <v/>
      </c>
      <c r="I114" s="14">
        <f>IF($F114="","",$F114+$H114)</f>
        <v/>
      </c>
      <c r="J114" s="14">
        <f>IF($A114="","",SUMIFS(AR_Receipts!$D:$D,AR_Receipts!$B:$B,$A114))</f>
        <v/>
      </c>
      <c r="K114" s="14">
        <f>IF($A114="","",MAX(0,$I114-$J114))</f>
        <v/>
      </c>
      <c r="L114" s="11" t="n"/>
      <c r="M114" s="15">
        <f>IF(OR($B114="", $L114=""),"", $B114+IFERROR(VLOOKUP($L114,Terms!$A:$B,2,FALSE),0))</f>
        <v/>
      </c>
      <c r="N114" s="16">
        <f>IF(OR($M114="", $K114&lt;=0),"", Settings!$B$3-$M114)</f>
        <v/>
      </c>
      <c r="O114" s="11">
        <f>IF($A114="","",IF($K114=0,"Paid",IF($J114=0,"Open","Partially Paid")))</f>
        <v/>
      </c>
      <c r="P114" s="11" t="n"/>
      <c r="Q114" s="11" t="n"/>
    </row>
    <row r="115">
      <c r="A115" s="11" t="n"/>
      <c r="B115" s="15" t="n"/>
      <c r="C115" s="11" t="n"/>
      <c r="D115" s="11">
        <f>IF($C115="","",IFERROR(VLOOKUP($C115,Customers!$A:$B,2,FALSE),""))</f>
        <v/>
      </c>
      <c r="E115" s="11" t="n"/>
      <c r="F115" s="14" t="n"/>
      <c r="G115" s="17" t="n"/>
      <c r="H115" s="14">
        <f>IF($F115="","",ROUND($F115*$G115,0))</f>
        <v/>
      </c>
      <c r="I115" s="14">
        <f>IF($F115="","",$F115+$H115)</f>
        <v/>
      </c>
      <c r="J115" s="14">
        <f>IF($A115="","",SUMIFS(AR_Receipts!$D:$D,AR_Receipts!$B:$B,$A115))</f>
        <v/>
      </c>
      <c r="K115" s="14">
        <f>IF($A115="","",MAX(0,$I115-$J115))</f>
        <v/>
      </c>
      <c r="L115" s="11" t="n"/>
      <c r="M115" s="15">
        <f>IF(OR($B115="", $L115=""),"", $B115+IFERROR(VLOOKUP($L115,Terms!$A:$B,2,FALSE),0))</f>
        <v/>
      </c>
      <c r="N115" s="16">
        <f>IF(OR($M115="", $K115&lt;=0),"", Settings!$B$3-$M115)</f>
        <v/>
      </c>
      <c r="O115" s="11">
        <f>IF($A115="","",IF($K115=0,"Paid",IF($J115=0,"Open","Partially Paid")))</f>
        <v/>
      </c>
      <c r="P115" s="11" t="n"/>
      <c r="Q115" s="11" t="n"/>
    </row>
    <row r="116">
      <c r="A116" s="11" t="n"/>
      <c r="B116" s="15" t="n"/>
      <c r="C116" s="11" t="n"/>
      <c r="D116" s="11">
        <f>IF($C116="","",IFERROR(VLOOKUP($C116,Customers!$A:$B,2,FALSE),""))</f>
        <v/>
      </c>
      <c r="E116" s="11" t="n"/>
      <c r="F116" s="14" t="n"/>
      <c r="G116" s="17" t="n"/>
      <c r="H116" s="14">
        <f>IF($F116="","",ROUND($F116*$G116,0))</f>
        <v/>
      </c>
      <c r="I116" s="14">
        <f>IF($F116="","",$F116+$H116)</f>
        <v/>
      </c>
      <c r="J116" s="14">
        <f>IF($A116="","",SUMIFS(AR_Receipts!$D:$D,AR_Receipts!$B:$B,$A116))</f>
        <v/>
      </c>
      <c r="K116" s="14">
        <f>IF($A116="","",MAX(0,$I116-$J116))</f>
        <v/>
      </c>
      <c r="L116" s="11" t="n"/>
      <c r="M116" s="15">
        <f>IF(OR($B116="", $L116=""),"", $B116+IFERROR(VLOOKUP($L116,Terms!$A:$B,2,FALSE),0))</f>
        <v/>
      </c>
      <c r="N116" s="16">
        <f>IF(OR($M116="", $K116&lt;=0),"", Settings!$B$3-$M116)</f>
        <v/>
      </c>
      <c r="O116" s="11">
        <f>IF($A116="","",IF($K116=0,"Paid",IF($J116=0,"Open","Partially Paid")))</f>
        <v/>
      </c>
      <c r="P116" s="11" t="n"/>
      <c r="Q116" s="11" t="n"/>
    </row>
    <row r="117">
      <c r="A117" s="11" t="n"/>
      <c r="B117" s="15" t="n"/>
      <c r="C117" s="11" t="n"/>
      <c r="D117" s="11">
        <f>IF($C117="","",IFERROR(VLOOKUP($C117,Customers!$A:$B,2,FALSE),""))</f>
        <v/>
      </c>
      <c r="E117" s="11" t="n"/>
      <c r="F117" s="14" t="n"/>
      <c r="G117" s="17" t="n"/>
      <c r="H117" s="14">
        <f>IF($F117="","",ROUND($F117*$G117,0))</f>
        <v/>
      </c>
      <c r="I117" s="14">
        <f>IF($F117="","",$F117+$H117)</f>
        <v/>
      </c>
      <c r="J117" s="14">
        <f>IF($A117="","",SUMIFS(AR_Receipts!$D:$D,AR_Receipts!$B:$B,$A117))</f>
        <v/>
      </c>
      <c r="K117" s="14">
        <f>IF($A117="","",MAX(0,$I117-$J117))</f>
        <v/>
      </c>
      <c r="L117" s="11" t="n"/>
      <c r="M117" s="15">
        <f>IF(OR($B117="", $L117=""),"", $B117+IFERROR(VLOOKUP($L117,Terms!$A:$B,2,FALSE),0))</f>
        <v/>
      </c>
      <c r="N117" s="16">
        <f>IF(OR($M117="", $K117&lt;=0),"", Settings!$B$3-$M117)</f>
        <v/>
      </c>
      <c r="O117" s="11">
        <f>IF($A117="","",IF($K117=0,"Paid",IF($J117=0,"Open","Partially Paid")))</f>
        <v/>
      </c>
      <c r="P117" s="11" t="n"/>
      <c r="Q117" s="11" t="n"/>
    </row>
    <row r="118">
      <c r="A118" s="11" t="n"/>
      <c r="B118" s="15" t="n"/>
      <c r="C118" s="11" t="n"/>
      <c r="D118" s="11">
        <f>IF($C118="","",IFERROR(VLOOKUP($C118,Customers!$A:$B,2,FALSE),""))</f>
        <v/>
      </c>
      <c r="E118" s="11" t="n"/>
      <c r="F118" s="14" t="n"/>
      <c r="G118" s="17" t="n"/>
      <c r="H118" s="14">
        <f>IF($F118="","",ROUND($F118*$G118,0))</f>
        <v/>
      </c>
      <c r="I118" s="14">
        <f>IF($F118="","",$F118+$H118)</f>
        <v/>
      </c>
      <c r="J118" s="14">
        <f>IF($A118="","",SUMIFS(AR_Receipts!$D:$D,AR_Receipts!$B:$B,$A118))</f>
        <v/>
      </c>
      <c r="K118" s="14">
        <f>IF($A118="","",MAX(0,$I118-$J118))</f>
        <v/>
      </c>
      <c r="L118" s="11" t="n"/>
      <c r="M118" s="15">
        <f>IF(OR($B118="", $L118=""),"", $B118+IFERROR(VLOOKUP($L118,Terms!$A:$B,2,FALSE),0))</f>
        <v/>
      </c>
      <c r="N118" s="16">
        <f>IF(OR($M118="", $K118&lt;=0),"", Settings!$B$3-$M118)</f>
        <v/>
      </c>
      <c r="O118" s="11">
        <f>IF($A118="","",IF($K118=0,"Paid",IF($J118=0,"Open","Partially Paid")))</f>
        <v/>
      </c>
      <c r="P118" s="11" t="n"/>
      <c r="Q118" s="11" t="n"/>
    </row>
    <row r="119">
      <c r="A119" s="11" t="n"/>
      <c r="B119" s="15" t="n"/>
      <c r="C119" s="11" t="n"/>
      <c r="D119" s="11">
        <f>IF($C119="","",IFERROR(VLOOKUP($C119,Customers!$A:$B,2,FALSE),""))</f>
        <v/>
      </c>
      <c r="E119" s="11" t="n"/>
      <c r="F119" s="14" t="n"/>
      <c r="G119" s="17" t="n"/>
      <c r="H119" s="14">
        <f>IF($F119="","",ROUND($F119*$G119,0))</f>
        <v/>
      </c>
      <c r="I119" s="14">
        <f>IF($F119="","",$F119+$H119)</f>
        <v/>
      </c>
      <c r="J119" s="14">
        <f>IF($A119="","",SUMIFS(AR_Receipts!$D:$D,AR_Receipts!$B:$B,$A119))</f>
        <v/>
      </c>
      <c r="K119" s="14">
        <f>IF($A119="","",MAX(0,$I119-$J119))</f>
        <v/>
      </c>
      <c r="L119" s="11" t="n"/>
      <c r="M119" s="15">
        <f>IF(OR($B119="", $L119=""),"", $B119+IFERROR(VLOOKUP($L119,Terms!$A:$B,2,FALSE),0))</f>
        <v/>
      </c>
      <c r="N119" s="16">
        <f>IF(OR($M119="", $K119&lt;=0),"", Settings!$B$3-$M119)</f>
        <v/>
      </c>
      <c r="O119" s="11">
        <f>IF($A119="","",IF($K119=0,"Paid",IF($J119=0,"Open","Partially Paid")))</f>
        <v/>
      </c>
      <c r="P119" s="11" t="n"/>
      <c r="Q119" s="11" t="n"/>
    </row>
    <row r="120">
      <c r="A120" s="11" t="n"/>
      <c r="B120" s="15" t="n"/>
      <c r="C120" s="11" t="n"/>
      <c r="D120" s="11">
        <f>IF($C120="","",IFERROR(VLOOKUP($C120,Customers!$A:$B,2,FALSE),""))</f>
        <v/>
      </c>
      <c r="E120" s="11" t="n"/>
      <c r="F120" s="14" t="n"/>
      <c r="G120" s="17" t="n"/>
      <c r="H120" s="14">
        <f>IF($F120="","",ROUND($F120*$G120,0))</f>
        <v/>
      </c>
      <c r="I120" s="14">
        <f>IF($F120="","",$F120+$H120)</f>
        <v/>
      </c>
      <c r="J120" s="14">
        <f>IF($A120="","",SUMIFS(AR_Receipts!$D:$D,AR_Receipts!$B:$B,$A120))</f>
        <v/>
      </c>
      <c r="K120" s="14">
        <f>IF($A120="","",MAX(0,$I120-$J120))</f>
        <v/>
      </c>
      <c r="L120" s="11" t="n"/>
      <c r="M120" s="15">
        <f>IF(OR($B120="", $L120=""),"", $B120+IFERROR(VLOOKUP($L120,Terms!$A:$B,2,FALSE),0))</f>
        <v/>
      </c>
      <c r="N120" s="16">
        <f>IF(OR($M120="", $K120&lt;=0),"", Settings!$B$3-$M120)</f>
        <v/>
      </c>
      <c r="O120" s="11">
        <f>IF($A120="","",IF($K120=0,"Paid",IF($J120=0,"Open","Partially Paid")))</f>
        <v/>
      </c>
      <c r="P120" s="11" t="n"/>
      <c r="Q120" s="11" t="n"/>
    </row>
    <row r="121">
      <c r="A121" s="11" t="n"/>
      <c r="B121" s="15" t="n"/>
      <c r="C121" s="11" t="n"/>
      <c r="D121" s="11">
        <f>IF($C121="","",IFERROR(VLOOKUP($C121,Customers!$A:$B,2,FALSE),""))</f>
        <v/>
      </c>
      <c r="E121" s="11" t="n"/>
      <c r="F121" s="14" t="n"/>
      <c r="G121" s="17" t="n"/>
      <c r="H121" s="14">
        <f>IF($F121="","",ROUND($F121*$G121,0))</f>
        <v/>
      </c>
      <c r="I121" s="14">
        <f>IF($F121="","",$F121+$H121)</f>
        <v/>
      </c>
      <c r="J121" s="14">
        <f>IF($A121="","",SUMIFS(AR_Receipts!$D:$D,AR_Receipts!$B:$B,$A121))</f>
        <v/>
      </c>
      <c r="K121" s="14">
        <f>IF($A121="","",MAX(0,$I121-$J121))</f>
        <v/>
      </c>
      <c r="L121" s="11" t="n"/>
      <c r="M121" s="15">
        <f>IF(OR($B121="", $L121=""),"", $B121+IFERROR(VLOOKUP($L121,Terms!$A:$B,2,FALSE),0))</f>
        <v/>
      </c>
      <c r="N121" s="16">
        <f>IF(OR($M121="", $K121&lt;=0),"", Settings!$B$3-$M121)</f>
        <v/>
      </c>
      <c r="O121" s="11">
        <f>IF($A121="","",IF($K121=0,"Paid",IF($J121=0,"Open","Partially Paid")))</f>
        <v/>
      </c>
      <c r="P121" s="11" t="n"/>
      <c r="Q121" s="11" t="n"/>
    </row>
    <row r="122">
      <c r="A122" s="11" t="n"/>
      <c r="B122" s="15" t="n"/>
      <c r="C122" s="11" t="n"/>
      <c r="D122" s="11">
        <f>IF($C122="","",IFERROR(VLOOKUP($C122,Customers!$A:$B,2,FALSE),""))</f>
        <v/>
      </c>
      <c r="E122" s="11" t="n"/>
      <c r="F122" s="14" t="n"/>
      <c r="G122" s="17" t="n"/>
      <c r="H122" s="14">
        <f>IF($F122="","",ROUND($F122*$G122,0))</f>
        <v/>
      </c>
      <c r="I122" s="14">
        <f>IF($F122="","",$F122+$H122)</f>
        <v/>
      </c>
      <c r="J122" s="14">
        <f>IF($A122="","",SUMIFS(AR_Receipts!$D:$D,AR_Receipts!$B:$B,$A122))</f>
        <v/>
      </c>
      <c r="K122" s="14">
        <f>IF($A122="","",MAX(0,$I122-$J122))</f>
        <v/>
      </c>
      <c r="L122" s="11" t="n"/>
      <c r="M122" s="15">
        <f>IF(OR($B122="", $L122=""),"", $B122+IFERROR(VLOOKUP($L122,Terms!$A:$B,2,FALSE),0))</f>
        <v/>
      </c>
      <c r="N122" s="16">
        <f>IF(OR($M122="", $K122&lt;=0),"", Settings!$B$3-$M122)</f>
        <v/>
      </c>
      <c r="O122" s="11">
        <f>IF($A122="","",IF($K122=0,"Paid",IF($J122=0,"Open","Partially Paid")))</f>
        <v/>
      </c>
      <c r="P122" s="11" t="n"/>
      <c r="Q122" s="11" t="n"/>
    </row>
    <row r="123">
      <c r="A123" s="11" t="n"/>
      <c r="B123" s="15" t="n"/>
      <c r="C123" s="11" t="n"/>
      <c r="D123" s="11">
        <f>IF($C123="","",IFERROR(VLOOKUP($C123,Customers!$A:$B,2,FALSE),""))</f>
        <v/>
      </c>
      <c r="E123" s="11" t="n"/>
      <c r="F123" s="14" t="n"/>
      <c r="G123" s="17" t="n"/>
      <c r="H123" s="14">
        <f>IF($F123="","",ROUND($F123*$G123,0))</f>
        <v/>
      </c>
      <c r="I123" s="14">
        <f>IF($F123="","",$F123+$H123)</f>
        <v/>
      </c>
      <c r="J123" s="14">
        <f>IF($A123="","",SUMIFS(AR_Receipts!$D:$D,AR_Receipts!$B:$B,$A123))</f>
        <v/>
      </c>
      <c r="K123" s="14">
        <f>IF($A123="","",MAX(0,$I123-$J123))</f>
        <v/>
      </c>
      <c r="L123" s="11" t="n"/>
      <c r="M123" s="15">
        <f>IF(OR($B123="", $L123=""),"", $B123+IFERROR(VLOOKUP($L123,Terms!$A:$B,2,FALSE),0))</f>
        <v/>
      </c>
      <c r="N123" s="16">
        <f>IF(OR($M123="", $K123&lt;=0),"", Settings!$B$3-$M123)</f>
        <v/>
      </c>
      <c r="O123" s="11">
        <f>IF($A123="","",IF($K123=0,"Paid",IF($J123=0,"Open","Partially Paid")))</f>
        <v/>
      </c>
      <c r="P123" s="11" t="n"/>
      <c r="Q123" s="11" t="n"/>
    </row>
    <row r="124">
      <c r="A124" s="11" t="n"/>
      <c r="B124" s="15" t="n"/>
      <c r="C124" s="11" t="n"/>
      <c r="D124" s="11">
        <f>IF($C124="","",IFERROR(VLOOKUP($C124,Customers!$A:$B,2,FALSE),""))</f>
        <v/>
      </c>
      <c r="E124" s="11" t="n"/>
      <c r="F124" s="14" t="n"/>
      <c r="G124" s="17" t="n"/>
      <c r="H124" s="14">
        <f>IF($F124="","",ROUND($F124*$G124,0))</f>
        <v/>
      </c>
      <c r="I124" s="14">
        <f>IF($F124="","",$F124+$H124)</f>
        <v/>
      </c>
      <c r="J124" s="14">
        <f>IF($A124="","",SUMIFS(AR_Receipts!$D:$D,AR_Receipts!$B:$B,$A124))</f>
        <v/>
      </c>
      <c r="K124" s="14">
        <f>IF($A124="","",MAX(0,$I124-$J124))</f>
        <v/>
      </c>
      <c r="L124" s="11" t="n"/>
      <c r="M124" s="15">
        <f>IF(OR($B124="", $L124=""),"", $B124+IFERROR(VLOOKUP($L124,Terms!$A:$B,2,FALSE),0))</f>
        <v/>
      </c>
      <c r="N124" s="16">
        <f>IF(OR($M124="", $K124&lt;=0),"", Settings!$B$3-$M124)</f>
        <v/>
      </c>
      <c r="O124" s="11">
        <f>IF($A124="","",IF($K124=0,"Paid",IF($J124=0,"Open","Partially Paid")))</f>
        <v/>
      </c>
      <c r="P124" s="11" t="n"/>
      <c r="Q124" s="11" t="n"/>
    </row>
    <row r="125">
      <c r="A125" s="11" t="n"/>
      <c r="B125" s="15" t="n"/>
      <c r="C125" s="11" t="n"/>
      <c r="D125" s="11">
        <f>IF($C125="","",IFERROR(VLOOKUP($C125,Customers!$A:$B,2,FALSE),""))</f>
        <v/>
      </c>
      <c r="E125" s="11" t="n"/>
      <c r="F125" s="14" t="n"/>
      <c r="G125" s="17" t="n"/>
      <c r="H125" s="14">
        <f>IF($F125="","",ROUND($F125*$G125,0))</f>
        <v/>
      </c>
      <c r="I125" s="14">
        <f>IF($F125="","",$F125+$H125)</f>
        <v/>
      </c>
      <c r="J125" s="14">
        <f>IF($A125="","",SUMIFS(AR_Receipts!$D:$D,AR_Receipts!$B:$B,$A125))</f>
        <v/>
      </c>
      <c r="K125" s="14">
        <f>IF($A125="","",MAX(0,$I125-$J125))</f>
        <v/>
      </c>
      <c r="L125" s="11" t="n"/>
      <c r="M125" s="15">
        <f>IF(OR($B125="", $L125=""),"", $B125+IFERROR(VLOOKUP($L125,Terms!$A:$B,2,FALSE),0))</f>
        <v/>
      </c>
      <c r="N125" s="16">
        <f>IF(OR($M125="", $K125&lt;=0),"", Settings!$B$3-$M125)</f>
        <v/>
      </c>
      <c r="O125" s="11">
        <f>IF($A125="","",IF($K125=0,"Paid",IF($J125=0,"Open","Partially Paid")))</f>
        <v/>
      </c>
      <c r="P125" s="11" t="n"/>
      <c r="Q125" s="11" t="n"/>
    </row>
    <row r="126">
      <c r="A126" s="11" t="n"/>
      <c r="B126" s="15" t="n"/>
      <c r="C126" s="11" t="n"/>
      <c r="D126" s="11">
        <f>IF($C126="","",IFERROR(VLOOKUP($C126,Customers!$A:$B,2,FALSE),""))</f>
        <v/>
      </c>
      <c r="E126" s="11" t="n"/>
      <c r="F126" s="14" t="n"/>
      <c r="G126" s="17" t="n"/>
      <c r="H126" s="14">
        <f>IF($F126="","",ROUND($F126*$G126,0))</f>
        <v/>
      </c>
      <c r="I126" s="14">
        <f>IF($F126="","",$F126+$H126)</f>
        <v/>
      </c>
      <c r="J126" s="14">
        <f>IF($A126="","",SUMIFS(AR_Receipts!$D:$D,AR_Receipts!$B:$B,$A126))</f>
        <v/>
      </c>
      <c r="K126" s="14">
        <f>IF($A126="","",MAX(0,$I126-$J126))</f>
        <v/>
      </c>
      <c r="L126" s="11" t="n"/>
      <c r="M126" s="15">
        <f>IF(OR($B126="", $L126=""),"", $B126+IFERROR(VLOOKUP($L126,Terms!$A:$B,2,FALSE),0))</f>
        <v/>
      </c>
      <c r="N126" s="16">
        <f>IF(OR($M126="", $K126&lt;=0),"", Settings!$B$3-$M126)</f>
        <v/>
      </c>
      <c r="O126" s="11">
        <f>IF($A126="","",IF($K126=0,"Paid",IF($J126=0,"Open","Partially Paid")))</f>
        <v/>
      </c>
      <c r="P126" s="11" t="n"/>
      <c r="Q126" s="11" t="n"/>
    </row>
    <row r="127">
      <c r="A127" s="11" t="n"/>
      <c r="B127" s="15" t="n"/>
      <c r="C127" s="11" t="n"/>
      <c r="D127" s="11">
        <f>IF($C127="","",IFERROR(VLOOKUP($C127,Customers!$A:$B,2,FALSE),""))</f>
        <v/>
      </c>
      <c r="E127" s="11" t="n"/>
      <c r="F127" s="14" t="n"/>
      <c r="G127" s="17" t="n"/>
      <c r="H127" s="14">
        <f>IF($F127="","",ROUND($F127*$G127,0))</f>
        <v/>
      </c>
      <c r="I127" s="14">
        <f>IF($F127="","",$F127+$H127)</f>
        <v/>
      </c>
      <c r="J127" s="14">
        <f>IF($A127="","",SUMIFS(AR_Receipts!$D:$D,AR_Receipts!$B:$B,$A127))</f>
        <v/>
      </c>
      <c r="K127" s="14">
        <f>IF($A127="","",MAX(0,$I127-$J127))</f>
        <v/>
      </c>
      <c r="L127" s="11" t="n"/>
      <c r="M127" s="15">
        <f>IF(OR($B127="", $L127=""),"", $B127+IFERROR(VLOOKUP($L127,Terms!$A:$B,2,FALSE),0))</f>
        <v/>
      </c>
      <c r="N127" s="16">
        <f>IF(OR($M127="", $K127&lt;=0),"", Settings!$B$3-$M127)</f>
        <v/>
      </c>
      <c r="O127" s="11">
        <f>IF($A127="","",IF($K127=0,"Paid",IF($J127=0,"Open","Partially Paid")))</f>
        <v/>
      </c>
      <c r="P127" s="11" t="n"/>
      <c r="Q127" s="11" t="n"/>
    </row>
    <row r="128">
      <c r="A128" s="11" t="n"/>
      <c r="B128" s="15" t="n"/>
      <c r="C128" s="11" t="n"/>
      <c r="D128" s="11">
        <f>IF($C128="","",IFERROR(VLOOKUP($C128,Customers!$A:$B,2,FALSE),""))</f>
        <v/>
      </c>
      <c r="E128" s="11" t="n"/>
      <c r="F128" s="14" t="n"/>
      <c r="G128" s="17" t="n"/>
      <c r="H128" s="14">
        <f>IF($F128="","",ROUND($F128*$G128,0))</f>
        <v/>
      </c>
      <c r="I128" s="14">
        <f>IF($F128="","",$F128+$H128)</f>
        <v/>
      </c>
      <c r="J128" s="14">
        <f>IF($A128="","",SUMIFS(AR_Receipts!$D:$D,AR_Receipts!$B:$B,$A128))</f>
        <v/>
      </c>
      <c r="K128" s="14">
        <f>IF($A128="","",MAX(0,$I128-$J128))</f>
        <v/>
      </c>
      <c r="L128" s="11" t="n"/>
      <c r="M128" s="15">
        <f>IF(OR($B128="", $L128=""),"", $B128+IFERROR(VLOOKUP($L128,Terms!$A:$B,2,FALSE),0))</f>
        <v/>
      </c>
      <c r="N128" s="16">
        <f>IF(OR($M128="", $K128&lt;=0),"", Settings!$B$3-$M128)</f>
        <v/>
      </c>
      <c r="O128" s="11">
        <f>IF($A128="","",IF($K128=0,"Paid",IF($J128=0,"Open","Partially Paid")))</f>
        <v/>
      </c>
      <c r="P128" s="11" t="n"/>
      <c r="Q128" s="11" t="n"/>
    </row>
    <row r="129">
      <c r="A129" s="11" t="n"/>
      <c r="B129" s="15" t="n"/>
      <c r="C129" s="11" t="n"/>
      <c r="D129" s="11">
        <f>IF($C129="","",IFERROR(VLOOKUP($C129,Customers!$A:$B,2,FALSE),""))</f>
        <v/>
      </c>
      <c r="E129" s="11" t="n"/>
      <c r="F129" s="14" t="n"/>
      <c r="G129" s="17" t="n"/>
      <c r="H129" s="14">
        <f>IF($F129="","",ROUND($F129*$G129,0))</f>
        <v/>
      </c>
      <c r="I129" s="14">
        <f>IF($F129="","",$F129+$H129)</f>
        <v/>
      </c>
      <c r="J129" s="14">
        <f>IF($A129="","",SUMIFS(AR_Receipts!$D:$D,AR_Receipts!$B:$B,$A129))</f>
        <v/>
      </c>
      <c r="K129" s="14">
        <f>IF($A129="","",MAX(0,$I129-$J129))</f>
        <v/>
      </c>
      <c r="L129" s="11" t="n"/>
      <c r="M129" s="15">
        <f>IF(OR($B129="", $L129=""),"", $B129+IFERROR(VLOOKUP($L129,Terms!$A:$B,2,FALSE),0))</f>
        <v/>
      </c>
      <c r="N129" s="16">
        <f>IF(OR($M129="", $K129&lt;=0),"", Settings!$B$3-$M129)</f>
        <v/>
      </c>
      <c r="O129" s="11">
        <f>IF($A129="","",IF($K129=0,"Paid",IF($J129=0,"Open","Partially Paid")))</f>
        <v/>
      </c>
      <c r="P129" s="11" t="n"/>
      <c r="Q129" s="11" t="n"/>
    </row>
    <row r="130">
      <c r="A130" s="11" t="n"/>
      <c r="B130" s="15" t="n"/>
      <c r="C130" s="11" t="n"/>
      <c r="D130" s="11">
        <f>IF($C130="","",IFERROR(VLOOKUP($C130,Customers!$A:$B,2,FALSE),""))</f>
        <v/>
      </c>
      <c r="E130" s="11" t="n"/>
      <c r="F130" s="14" t="n"/>
      <c r="G130" s="17" t="n"/>
      <c r="H130" s="14">
        <f>IF($F130="","",ROUND($F130*$G130,0))</f>
        <v/>
      </c>
      <c r="I130" s="14">
        <f>IF($F130="","",$F130+$H130)</f>
        <v/>
      </c>
      <c r="J130" s="14">
        <f>IF($A130="","",SUMIFS(AR_Receipts!$D:$D,AR_Receipts!$B:$B,$A130))</f>
        <v/>
      </c>
      <c r="K130" s="14">
        <f>IF($A130="","",MAX(0,$I130-$J130))</f>
        <v/>
      </c>
      <c r="L130" s="11" t="n"/>
      <c r="M130" s="15">
        <f>IF(OR($B130="", $L130=""),"", $B130+IFERROR(VLOOKUP($L130,Terms!$A:$B,2,FALSE),0))</f>
        <v/>
      </c>
      <c r="N130" s="16">
        <f>IF(OR($M130="", $K130&lt;=0),"", Settings!$B$3-$M130)</f>
        <v/>
      </c>
      <c r="O130" s="11">
        <f>IF($A130="","",IF($K130=0,"Paid",IF($J130=0,"Open","Partially Paid")))</f>
        <v/>
      </c>
      <c r="P130" s="11" t="n"/>
      <c r="Q130" s="11" t="n"/>
    </row>
    <row r="131">
      <c r="A131" s="11" t="n"/>
      <c r="B131" s="15" t="n"/>
      <c r="C131" s="11" t="n"/>
      <c r="D131" s="11">
        <f>IF($C131="","",IFERROR(VLOOKUP($C131,Customers!$A:$B,2,FALSE),""))</f>
        <v/>
      </c>
      <c r="E131" s="11" t="n"/>
      <c r="F131" s="14" t="n"/>
      <c r="G131" s="17" t="n"/>
      <c r="H131" s="14">
        <f>IF($F131="","",ROUND($F131*$G131,0))</f>
        <v/>
      </c>
      <c r="I131" s="14">
        <f>IF($F131="","",$F131+$H131)</f>
        <v/>
      </c>
      <c r="J131" s="14">
        <f>IF($A131="","",SUMIFS(AR_Receipts!$D:$D,AR_Receipts!$B:$B,$A131))</f>
        <v/>
      </c>
      <c r="K131" s="14">
        <f>IF($A131="","",MAX(0,$I131-$J131))</f>
        <v/>
      </c>
      <c r="L131" s="11" t="n"/>
      <c r="M131" s="15">
        <f>IF(OR($B131="", $L131=""),"", $B131+IFERROR(VLOOKUP($L131,Terms!$A:$B,2,FALSE),0))</f>
        <v/>
      </c>
      <c r="N131" s="16">
        <f>IF(OR($M131="", $K131&lt;=0),"", Settings!$B$3-$M131)</f>
        <v/>
      </c>
      <c r="O131" s="11">
        <f>IF($A131="","",IF($K131=0,"Paid",IF($J131=0,"Open","Partially Paid")))</f>
        <v/>
      </c>
      <c r="P131" s="11" t="n"/>
      <c r="Q131" s="11" t="n"/>
    </row>
    <row r="132">
      <c r="A132" s="11" t="n"/>
      <c r="B132" s="15" t="n"/>
      <c r="C132" s="11" t="n"/>
      <c r="D132" s="11">
        <f>IF($C132="","",IFERROR(VLOOKUP($C132,Customers!$A:$B,2,FALSE),""))</f>
        <v/>
      </c>
      <c r="E132" s="11" t="n"/>
      <c r="F132" s="14" t="n"/>
      <c r="G132" s="17" t="n"/>
      <c r="H132" s="14">
        <f>IF($F132="","",ROUND($F132*$G132,0))</f>
        <v/>
      </c>
      <c r="I132" s="14">
        <f>IF($F132="","",$F132+$H132)</f>
        <v/>
      </c>
      <c r="J132" s="14">
        <f>IF($A132="","",SUMIFS(AR_Receipts!$D:$D,AR_Receipts!$B:$B,$A132))</f>
        <v/>
      </c>
      <c r="K132" s="14">
        <f>IF($A132="","",MAX(0,$I132-$J132))</f>
        <v/>
      </c>
      <c r="L132" s="11" t="n"/>
      <c r="M132" s="15">
        <f>IF(OR($B132="", $L132=""),"", $B132+IFERROR(VLOOKUP($L132,Terms!$A:$B,2,FALSE),0))</f>
        <v/>
      </c>
      <c r="N132" s="16">
        <f>IF(OR($M132="", $K132&lt;=0),"", Settings!$B$3-$M132)</f>
        <v/>
      </c>
      <c r="O132" s="11">
        <f>IF($A132="","",IF($K132=0,"Paid",IF($J132=0,"Open","Partially Paid")))</f>
        <v/>
      </c>
      <c r="P132" s="11" t="n"/>
      <c r="Q132" s="11" t="n"/>
    </row>
    <row r="133">
      <c r="A133" s="11" t="n"/>
      <c r="B133" s="15" t="n"/>
      <c r="C133" s="11" t="n"/>
      <c r="D133" s="11">
        <f>IF($C133="","",IFERROR(VLOOKUP($C133,Customers!$A:$B,2,FALSE),""))</f>
        <v/>
      </c>
      <c r="E133" s="11" t="n"/>
      <c r="F133" s="14" t="n"/>
      <c r="G133" s="17" t="n"/>
      <c r="H133" s="14">
        <f>IF($F133="","",ROUND($F133*$G133,0))</f>
        <v/>
      </c>
      <c r="I133" s="14">
        <f>IF($F133="","",$F133+$H133)</f>
        <v/>
      </c>
      <c r="J133" s="14">
        <f>IF($A133="","",SUMIFS(AR_Receipts!$D:$D,AR_Receipts!$B:$B,$A133))</f>
        <v/>
      </c>
      <c r="K133" s="14">
        <f>IF($A133="","",MAX(0,$I133-$J133))</f>
        <v/>
      </c>
      <c r="L133" s="11" t="n"/>
      <c r="M133" s="15">
        <f>IF(OR($B133="", $L133=""),"", $B133+IFERROR(VLOOKUP($L133,Terms!$A:$B,2,FALSE),0))</f>
        <v/>
      </c>
      <c r="N133" s="16">
        <f>IF(OR($M133="", $K133&lt;=0),"", Settings!$B$3-$M133)</f>
        <v/>
      </c>
      <c r="O133" s="11">
        <f>IF($A133="","",IF($K133=0,"Paid",IF($J133=0,"Open","Partially Paid")))</f>
        <v/>
      </c>
      <c r="P133" s="11" t="n"/>
      <c r="Q133" s="11" t="n"/>
    </row>
    <row r="134">
      <c r="A134" s="11" t="n"/>
      <c r="B134" s="15" t="n"/>
      <c r="C134" s="11" t="n"/>
      <c r="D134" s="11">
        <f>IF($C134="","",IFERROR(VLOOKUP($C134,Customers!$A:$B,2,FALSE),""))</f>
        <v/>
      </c>
      <c r="E134" s="11" t="n"/>
      <c r="F134" s="14" t="n"/>
      <c r="G134" s="17" t="n"/>
      <c r="H134" s="14">
        <f>IF($F134="","",ROUND($F134*$G134,0))</f>
        <v/>
      </c>
      <c r="I134" s="14">
        <f>IF($F134="","",$F134+$H134)</f>
        <v/>
      </c>
      <c r="J134" s="14">
        <f>IF($A134="","",SUMIFS(AR_Receipts!$D:$D,AR_Receipts!$B:$B,$A134))</f>
        <v/>
      </c>
      <c r="K134" s="14">
        <f>IF($A134="","",MAX(0,$I134-$J134))</f>
        <v/>
      </c>
      <c r="L134" s="11" t="n"/>
      <c r="M134" s="15">
        <f>IF(OR($B134="", $L134=""),"", $B134+IFERROR(VLOOKUP($L134,Terms!$A:$B,2,FALSE),0))</f>
        <v/>
      </c>
      <c r="N134" s="16">
        <f>IF(OR($M134="", $K134&lt;=0),"", Settings!$B$3-$M134)</f>
        <v/>
      </c>
      <c r="O134" s="11">
        <f>IF($A134="","",IF($K134=0,"Paid",IF($J134=0,"Open","Partially Paid")))</f>
        <v/>
      </c>
      <c r="P134" s="11" t="n"/>
      <c r="Q134" s="11" t="n"/>
    </row>
    <row r="135">
      <c r="A135" s="11" t="n"/>
      <c r="B135" s="15" t="n"/>
      <c r="C135" s="11" t="n"/>
      <c r="D135" s="11">
        <f>IF($C135="","",IFERROR(VLOOKUP($C135,Customers!$A:$B,2,FALSE),""))</f>
        <v/>
      </c>
      <c r="E135" s="11" t="n"/>
      <c r="F135" s="14" t="n"/>
      <c r="G135" s="17" t="n"/>
      <c r="H135" s="14">
        <f>IF($F135="","",ROUND($F135*$G135,0))</f>
        <v/>
      </c>
      <c r="I135" s="14">
        <f>IF($F135="","",$F135+$H135)</f>
        <v/>
      </c>
      <c r="J135" s="14">
        <f>IF($A135="","",SUMIFS(AR_Receipts!$D:$D,AR_Receipts!$B:$B,$A135))</f>
        <v/>
      </c>
      <c r="K135" s="14">
        <f>IF($A135="","",MAX(0,$I135-$J135))</f>
        <v/>
      </c>
      <c r="L135" s="11" t="n"/>
      <c r="M135" s="15">
        <f>IF(OR($B135="", $L135=""),"", $B135+IFERROR(VLOOKUP($L135,Terms!$A:$B,2,FALSE),0))</f>
        <v/>
      </c>
      <c r="N135" s="16">
        <f>IF(OR($M135="", $K135&lt;=0),"", Settings!$B$3-$M135)</f>
        <v/>
      </c>
      <c r="O135" s="11">
        <f>IF($A135="","",IF($K135=0,"Paid",IF($J135=0,"Open","Partially Paid")))</f>
        <v/>
      </c>
      <c r="P135" s="11" t="n"/>
      <c r="Q135" s="11" t="n"/>
    </row>
    <row r="136">
      <c r="A136" s="11" t="n"/>
      <c r="B136" s="15" t="n"/>
      <c r="C136" s="11" t="n"/>
      <c r="D136" s="11">
        <f>IF($C136="","",IFERROR(VLOOKUP($C136,Customers!$A:$B,2,FALSE),""))</f>
        <v/>
      </c>
      <c r="E136" s="11" t="n"/>
      <c r="F136" s="14" t="n"/>
      <c r="G136" s="17" t="n"/>
      <c r="H136" s="14">
        <f>IF($F136="","",ROUND($F136*$G136,0))</f>
        <v/>
      </c>
      <c r="I136" s="14">
        <f>IF($F136="","",$F136+$H136)</f>
        <v/>
      </c>
      <c r="J136" s="14">
        <f>IF($A136="","",SUMIFS(AR_Receipts!$D:$D,AR_Receipts!$B:$B,$A136))</f>
        <v/>
      </c>
      <c r="K136" s="14">
        <f>IF($A136="","",MAX(0,$I136-$J136))</f>
        <v/>
      </c>
      <c r="L136" s="11" t="n"/>
      <c r="M136" s="15">
        <f>IF(OR($B136="", $L136=""),"", $B136+IFERROR(VLOOKUP($L136,Terms!$A:$B,2,FALSE),0))</f>
        <v/>
      </c>
      <c r="N136" s="16">
        <f>IF(OR($M136="", $K136&lt;=0),"", Settings!$B$3-$M136)</f>
        <v/>
      </c>
      <c r="O136" s="11">
        <f>IF($A136="","",IF($K136=0,"Paid",IF($J136=0,"Open","Partially Paid")))</f>
        <v/>
      </c>
      <c r="P136" s="11" t="n"/>
      <c r="Q136" s="11" t="n"/>
    </row>
    <row r="137">
      <c r="A137" s="11" t="n"/>
      <c r="B137" s="15" t="n"/>
      <c r="C137" s="11" t="n"/>
      <c r="D137" s="11">
        <f>IF($C137="","",IFERROR(VLOOKUP($C137,Customers!$A:$B,2,FALSE),""))</f>
        <v/>
      </c>
      <c r="E137" s="11" t="n"/>
      <c r="F137" s="14" t="n"/>
      <c r="G137" s="17" t="n"/>
      <c r="H137" s="14">
        <f>IF($F137="","",ROUND($F137*$G137,0))</f>
        <v/>
      </c>
      <c r="I137" s="14">
        <f>IF($F137="","",$F137+$H137)</f>
        <v/>
      </c>
      <c r="J137" s="14">
        <f>IF($A137="","",SUMIFS(AR_Receipts!$D:$D,AR_Receipts!$B:$B,$A137))</f>
        <v/>
      </c>
      <c r="K137" s="14">
        <f>IF($A137="","",MAX(0,$I137-$J137))</f>
        <v/>
      </c>
      <c r="L137" s="11" t="n"/>
      <c r="M137" s="15">
        <f>IF(OR($B137="", $L137=""),"", $B137+IFERROR(VLOOKUP($L137,Terms!$A:$B,2,FALSE),0))</f>
        <v/>
      </c>
      <c r="N137" s="16">
        <f>IF(OR($M137="", $K137&lt;=0),"", Settings!$B$3-$M137)</f>
        <v/>
      </c>
      <c r="O137" s="11">
        <f>IF($A137="","",IF($K137=0,"Paid",IF($J137=0,"Open","Partially Paid")))</f>
        <v/>
      </c>
      <c r="P137" s="11" t="n"/>
      <c r="Q137" s="11" t="n"/>
    </row>
    <row r="138">
      <c r="A138" s="11" t="n"/>
      <c r="B138" s="15" t="n"/>
      <c r="C138" s="11" t="n"/>
      <c r="D138" s="11">
        <f>IF($C138="","",IFERROR(VLOOKUP($C138,Customers!$A:$B,2,FALSE),""))</f>
        <v/>
      </c>
      <c r="E138" s="11" t="n"/>
      <c r="F138" s="14" t="n"/>
      <c r="G138" s="17" t="n"/>
      <c r="H138" s="14">
        <f>IF($F138="","",ROUND($F138*$G138,0))</f>
        <v/>
      </c>
      <c r="I138" s="14">
        <f>IF($F138="","",$F138+$H138)</f>
        <v/>
      </c>
      <c r="J138" s="14">
        <f>IF($A138="","",SUMIFS(AR_Receipts!$D:$D,AR_Receipts!$B:$B,$A138))</f>
        <v/>
      </c>
      <c r="K138" s="14">
        <f>IF($A138="","",MAX(0,$I138-$J138))</f>
        <v/>
      </c>
      <c r="L138" s="11" t="n"/>
      <c r="M138" s="15">
        <f>IF(OR($B138="", $L138=""),"", $B138+IFERROR(VLOOKUP($L138,Terms!$A:$B,2,FALSE),0))</f>
        <v/>
      </c>
      <c r="N138" s="16">
        <f>IF(OR($M138="", $K138&lt;=0),"", Settings!$B$3-$M138)</f>
        <v/>
      </c>
      <c r="O138" s="11">
        <f>IF($A138="","",IF($K138=0,"Paid",IF($J138=0,"Open","Partially Paid")))</f>
        <v/>
      </c>
      <c r="P138" s="11" t="n"/>
      <c r="Q138" s="11" t="n"/>
    </row>
    <row r="139">
      <c r="A139" s="11" t="n"/>
      <c r="B139" s="15" t="n"/>
      <c r="C139" s="11" t="n"/>
      <c r="D139" s="11">
        <f>IF($C139="","",IFERROR(VLOOKUP($C139,Customers!$A:$B,2,FALSE),""))</f>
        <v/>
      </c>
      <c r="E139" s="11" t="n"/>
      <c r="F139" s="14" t="n"/>
      <c r="G139" s="17" t="n"/>
      <c r="H139" s="14">
        <f>IF($F139="","",ROUND($F139*$G139,0))</f>
        <v/>
      </c>
      <c r="I139" s="14">
        <f>IF($F139="","",$F139+$H139)</f>
        <v/>
      </c>
      <c r="J139" s="14">
        <f>IF($A139="","",SUMIFS(AR_Receipts!$D:$D,AR_Receipts!$B:$B,$A139))</f>
        <v/>
      </c>
      <c r="K139" s="14">
        <f>IF($A139="","",MAX(0,$I139-$J139))</f>
        <v/>
      </c>
      <c r="L139" s="11" t="n"/>
      <c r="M139" s="15">
        <f>IF(OR($B139="", $L139=""),"", $B139+IFERROR(VLOOKUP($L139,Terms!$A:$B,2,FALSE),0))</f>
        <v/>
      </c>
      <c r="N139" s="16">
        <f>IF(OR($M139="", $K139&lt;=0),"", Settings!$B$3-$M139)</f>
        <v/>
      </c>
      <c r="O139" s="11">
        <f>IF($A139="","",IF($K139=0,"Paid",IF($J139=0,"Open","Partially Paid")))</f>
        <v/>
      </c>
      <c r="P139" s="11" t="n"/>
      <c r="Q139" s="11" t="n"/>
    </row>
    <row r="140">
      <c r="A140" s="11" t="n"/>
      <c r="B140" s="15" t="n"/>
      <c r="C140" s="11" t="n"/>
      <c r="D140" s="11">
        <f>IF($C140="","",IFERROR(VLOOKUP($C140,Customers!$A:$B,2,FALSE),""))</f>
        <v/>
      </c>
      <c r="E140" s="11" t="n"/>
      <c r="F140" s="14" t="n"/>
      <c r="G140" s="17" t="n"/>
      <c r="H140" s="14">
        <f>IF($F140="","",ROUND($F140*$G140,0))</f>
        <v/>
      </c>
      <c r="I140" s="14">
        <f>IF($F140="","",$F140+$H140)</f>
        <v/>
      </c>
      <c r="J140" s="14">
        <f>IF($A140="","",SUMIFS(AR_Receipts!$D:$D,AR_Receipts!$B:$B,$A140))</f>
        <v/>
      </c>
      <c r="K140" s="14">
        <f>IF($A140="","",MAX(0,$I140-$J140))</f>
        <v/>
      </c>
      <c r="L140" s="11" t="n"/>
      <c r="M140" s="15">
        <f>IF(OR($B140="", $L140=""),"", $B140+IFERROR(VLOOKUP($L140,Terms!$A:$B,2,FALSE),0))</f>
        <v/>
      </c>
      <c r="N140" s="16">
        <f>IF(OR($M140="", $K140&lt;=0),"", Settings!$B$3-$M140)</f>
        <v/>
      </c>
      <c r="O140" s="11">
        <f>IF($A140="","",IF($K140=0,"Paid",IF($J140=0,"Open","Partially Paid")))</f>
        <v/>
      </c>
      <c r="P140" s="11" t="n"/>
      <c r="Q140" s="11" t="n"/>
    </row>
    <row r="141">
      <c r="A141" s="11" t="n"/>
      <c r="B141" s="15" t="n"/>
      <c r="C141" s="11" t="n"/>
      <c r="D141" s="11">
        <f>IF($C141="","",IFERROR(VLOOKUP($C141,Customers!$A:$B,2,FALSE),""))</f>
        <v/>
      </c>
      <c r="E141" s="11" t="n"/>
      <c r="F141" s="14" t="n"/>
      <c r="G141" s="17" t="n"/>
      <c r="H141" s="14">
        <f>IF($F141="","",ROUND($F141*$G141,0))</f>
        <v/>
      </c>
      <c r="I141" s="14">
        <f>IF($F141="","",$F141+$H141)</f>
        <v/>
      </c>
      <c r="J141" s="14">
        <f>IF($A141="","",SUMIFS(AR_Receipts!$D:$D,AR_Receipts!$B:$B,$A141))</f>
        <v/>
      </c>
      <c r="K141" s="14">
        <f>IF($A141="","",MAX(0,$I141-$J141))</f>
        <v/>
      </c>
      <c r="L141" s="11" t="n"/>
      <c r="M141" s="15">
        <f>IF(OR($B141="", $L141=""),"", $B141+IFERROR(VLOOKUP($L141,Terms!$A:$B,2,FALSE),0))</f>
        <v/>
      </c>
      <c r="N141" s="16">
        <f>IF(OR($M141="", $K141&lt;=0),"", Settings!$B$3-$M141)</f>
        <v/>
      </c>
      <c r="O141" s="11">
        <f>IF($A141="","",IF($K141=0,"Paid",IF($J141=0,"Open","Partially Paid")))</f>
        <v/>
      </c>
      <c r="P141" s="11" t="n"/>
      <c r="Q141" s="11" t="n"/>
    </row>
    <row r="142">
      <c r="A142" s="11" t="n"/>
      <c r="B142" s="15" t="n"/>
      <c r="C142" s="11" t="n"/>
      <c r="D142" s="11">
        <f>IF($C142="","",IFERROR(VLOOKUP($C142,Customers!$A:$B,2,FALSE),""))</f>
        <v/>
      </c>
      <c r="E142" s="11" t="n"/>
      <c r="F142" s="14" t="n"/>
      <c r="G142" s="17" t="n"/>
      <c r="H142" s="14">
        <f>IF($F142="","",ROUND($F142*$G142,0))</f>
        <v/>
      </c>
      <c r="I142" s="14">
        <f>IF($F142="","",$F142+$H142)</f>
        <v/>
      </c>
      <c r="J142" s="14">
        <f>IF($A142="","",SUMIFS(AR_Receipts!$D:$D,AR_Receipts!$B:$B,$A142))</f>
        <v/>
      </c>
      <c r="K142" s="14">
        <f>IF($A142="","",MAX(0,$I142-$J142))</f>
        <v/>
      </c>
      <c r="L142" s="11" t="n"/>
      <c r="M142" s="15">
        <f>IF(OR($B142="", $L142=""),"", $B142+IFERROR(VLOOKUP($L142,Terms!$A:$B,2,FALSE),0))</f>
        <v/>
      </c>
      <c r="N142" s="16">
        <f>IF(OR($M142="", $K142&lt;=0),"", Settings!$B$3-$M142)</f>
        <v/>
      </c>
      <c r="O142" s="11">
        <f>IF($A142="","",IF($K142=0,"Paid",IF($J142=0,"Open","Partially Paid")))</f>
        <v/>
      </c>
      <c r="P142" s="11" t="n"/>
      <c r="Q142" s="11" t="n"/>
    </row>
    <row r="143">
      <c r="A143" s="11" t="n"/>
      <c r="B143" s="15" t="n"/>
      <c r="C143" s="11" t="n"/>
      <c r="D143" s="11">
        <f>IF($C143="","",IFERROR(VLOOKUP($C143,Customers!$A:$B,2,FALSE),""))</f>
        <v/>
      </c>
      <c r="E143" s="11" t="n"/>
      <c r="F143" s="14" t="n"/>
      <c r="G143" s="17" t="n"/>
      <c r="H143" s="14">
        <f>IF($F143="","",ROUND($F143*$G143,0))</f>
        <v/>
      </c>
      <c r="I143" s="14">
        <f>IF($F143="","",$F143+$H143)</f>
        <v/>
      </c>
      <c r="J143" s="14">
        <f>IF($A143="","",SUMIFS(AR_Receipts!$D:$D,AR_Receipts!$B:$B,$A143))</f>
        <v/>
      </c>
      <c r="K143" s="14">
        <f>IF($A143="","",MAX(0,$I143-$J143))</f>
        <v/>
      </c>
      <c r="L143" s="11" t="n"/>
      <c r="M143" s="15">
        <f>IF(OR($B143="", $L143=""),"", $B143+IFERROR(VLOOKUP($L143,Terms!$A:$B,2,FALSE),0))</f>
        <v/>
      </c>
      <c r="N143" s="16">
        <f>IF(OR($M143="", $K143&lt;=0),"", Settings!$B$3-$M143)</f>
        <v/>
      </c>
      <c r="O143" s="11">
        <f>IF($A143="","",IF($K143=0,"Paid",IF($J143=0,"Open","Partially Paid")))</f>
        <v/>
      </c>
      <c r="P143" s="11" t="n"/>
      <c r="Q143" s="11" t="n"/>
    </row>
    <row r="144">
      <c r="A144" s="11" t="n"/>
      <c r="B144" s="15" t="n"/>
      <c r="C144" s="11" t="n"/>
      <c r="D144" s="11">
        <f>IF($C144="","",IFERROR(VLOOKUP($C144,Customers!$A:$B,2,FALSE),""))</f>
        <v/>
      </c>
      <c r="E144" s="11" t="n"/>
      <c r="F144" s="14" t="n"/>
      <c r="G144" s="17" t="n"/>
      <c r="H144" s="14">
        <f>IF($F144="","",ROUND($F144*$G144,0))</f>
        <v/>
      </c>
      <c r="I144" s="14">
        <f>IF($F144="","",$F144+$H144)</f>
        <v/>
      </c>
      <c r="J144" s="14">
        <f>IF($A144="","",SUMIFS(AR_Receipts!$D:$D,AR_Receipts!$B:$B,$A144))</f>
        <v/>
      </c>
      <c r="K144" s="14">
        <f>IF($A144="","",MAX(0,$I144-$J144))</f>
        <v/>
      </c>
      <c r="L144" s="11" t="n"/>
      <c r="M144" s="15">
        <f>IF(OR($B144="", $L144=""),"", $B144+IFERROR(VLOOKUP($L144,Terms!$A:$B,2,FALSE),0))</f>
        <v/>
      </c>
      <c r="N144" s="16">
        <f>IF(OR($M144="", $K144&lt;=0),"", Settings!$B$3-$M144)</f>
        <v/>
      </c>
      <c r="O144" s="11">
        <f>IF($A144="","",IF($K144=0,"Paid",IF($J144=0,"Open","Partially Paid")))</f>
        <v/>
      </c>
      <c r="P144" s="11" t="n"/>
      <c r="Q144" s="11" t="n"/>
    </row>
    <row r="145">
      <c r="A145" s="11" t="n"/>
      <c r="B145" s="15" t="n"/>
      <c r="C145" s="11" t="n"/>
      <c r="D145" s="11">
        <f>IF($C145="","",IFERROR(VLOOKUP($C145,Customers!$A:$B,2,FALSE),""))</f>
        <v/>
      </c>
      <c r="E145" s="11" t="n"/>
      <c r="F145" s="14" t="n"/>
      <c r="G145" s="17" t="n"/>
      <c r="H145" s="14">
        <f>IF($F145="","",ROUND($F145*$G145,0))</f>
        <v/>
      </c>
      <c r="I145" s="14">
        <f>IF($F145="","",$F145+$H145)</f>
        <v/>
      </c>
      <c r="J145" s="14">
        <f>IF($A145="","",SUMIFS(AR_Receipts!$D:$D,AR_Receipts!$B:$B,$A145))</f>
        <v/>
      </c>
      <c r="K145" s="14">
        <f>IF($A145="","",MAX(0,$I145-$J145))</f>
        <v/>
      </c>
      <c r="L145" s="11" t="n"/>
      <c r="M145" s="15">
        <f>IF(OR($B145="", $L145=""),"", $B145+IFERROR(VLOOKUP($L145,Terms!$A:$B,2,FALSE),0))</f>
        <v/>
      </c>
      <c r="N145" s="16">
        <f>IF(OR($M145="", $K145&lt;=0),"", Settings!$B$3-$M145)</f>
        <v/>
      </c>
      <c r="O145" s="11">
        <f>IF($A145="","",IF($K145=0,"Paid",IF($J145=0,"Open","Partially Paid")))</f>
        <v/>
      </c>
      <c r="P145" s="11" t="n"/>
      <c r="Q145" s="11" t="n"/>
    </row>
    <row r="146">
      <c r="A146" s="11" t="n"/>
      <c r="B146" s="15" t="n"/>
      <c r="C146" s="11" t="n"/>
      <c r="D146" s="11">
        <f>IF($C146="","",IFERROR(VLOOKUP($C146,Customers!$A:$B,2,FALSE),""))</f>
        <v/>
      </c>
      <c r="E146" s="11" t="n"/>
      <c r="F146" s="14" t="n"/>
      <c r="G146" s="17" t="n"/>
      <c r="H146" s="14">
        <f>IF($F146="","",ROUND($F146*$G146,0))</f>
        <v/>
      </c>
      <c r="I146" s="14">
        <f>IF($F146="","",$F146+$H146)</f>
        <v/>
      </c>
      <c r="J146" s="14">
        <f>IF($A146="","",SUMIFS(AR_Receipts!$D:$D,AR_Receipts!$B:$B,$A146))</f>
        <v/>
      </c>
      <c r="K146" s="14">
        <f>IF($A146="","",MAX(0,$I146-$J146))</f>
        <v/>
      </c>
      <c r="L146" s="11" t="n"/>
      <c r="M146" s="15">
        <f>IF(OR($B146="", $L146=""),"", $B146+IFERROR(VLOOKUP($L146,Terms!$A:$B,2,FALSE),0))</f>
        <v/>
      </c>
      <c r="N146" s="16">
        <f>IF(OR($M146="", $K146&lt;=0),"", Settings!$B$3-$M146)</f>
        <v/>
      </c>
      <c r="O146" s="11">
        <f>IF($A146="","",IF($K146=0,"Paid",IF($J146=0,"Open","Partially Paid")))</f>
        <v/>
      </c>
      <c r="P146" s="11" t="n"/>
      <c r="Q146" s="11" t="n"/>
    </row>
    <row r="147">
      <c r="A147" s="11" t="n"/>
      <c r="B147" s="15" t="n"/>
      <c r="C147" s="11" t="n"/>
      <c r="D147" s="11">
        <f>IF($C147="","",IFERROR(VLOOKUP($C147,Customers!$A:$B,2,FALSE),""))</f>
        <v/>
      </c>
      <c r="E147" s="11" t="n"/>
      <c r="F147" s="14" t="n"/>
      <c r="G147" s="17" t="n"/>
      <c r="H147" s="14">
        <f>IF($F147="","",ROUND($F147*$G147,0))</f>
        <v/>
      </c>
      <c r="I147" s="14">
        <f>IF($F147="","",$F147+$H147)</f>
        <v/>
      </c>
      <c r="J147" s="14">
        <f>IF($A147="","",SUMIFS(AR_Receipts!$D:$D,AR_Receipts!$B:$B,$A147))</f>
        <v/>
      </c>
      <c r="K147" s="14">
        <f>IF($A147="","",MAX(0,$I147-$J147))</f>
        <v/>
      </c>
      <c r="L147" s="11" t="n"/>
      <c r="M147" s="15">
        <f>IF(OR($B147="", $L147=""),"", $B147+IFERROR(VLOOKUP($L147,Terms!$A:$B,2,FALSE),0))</f>
        <v/>
      </c>
      <c r="N147" s="16">
        <f>IF(OR($M147="", $K147&lt;=0),"", Settings!$B$3-$M147)</f>
        <v/>
      </c>
      <c r="O147" s="11">
        <f>IF($A147="","",IF($K147=0,"Paid",IF($J147=0,"Open","Partially Paid")))</f>
        <v/>
      </c>
      <c r="P147" s="11" t="n"/>
      <c r="Q147" s="11" t="n"/>
    </row>
    <row r="148">
      <c r="A148" s="11" t="n"/>
      <c r="B148" s="15" t="n"/>
      <c r="C148" s="11" t="n"/>
      <c r="D148" s="11">
        <f>IF($C148="","",IFERROR(VLOOKUP($C148,Customers!$A:$B,2,FALSE),""))</f>
        <v/>
      </c>
      <c r="E148" s="11" t="n"/>
      <c r="F148" s="14" t="n"/>
      <c r="G148" s="17" t="n"/>
      <c r="H148" s="14">
        <f>IF($F148="","",ROUND($F148*$G148,0))</f>
        <v/>
      </c>
      <c r="I148" s="14">
        <f>IF($F148="","",$F148+$H148)</f>
        <v/>
      </c>
      <c r="J148" s="14">
        <f>IF($A148="","",SUMIFS(AR_Receipts!$D:$D,AR_Receipts!$B:$B,$A148))</f>
        <v/>
      </c>
      <c r="K148" s="14">
        <f>IF($A148="","",MAX(0,$I148-$J148))</f>
        <v/>
      </c>
      <c r="L148" s="11" t="n"/>
      <c r="M148" s="15">
        <f>IF(OR($B148="", $L148=""),"", $B148+IFERROR(VLOOKUP($L148,Terms!$A:$B,2,FALSE),0))</f>
        <v/>
      </c>
      <c r="N148" s="16">
        <f>IF(OR($M148="", $K148&lt;=0),"", Settings!$B$3-$M148)</f>
        <v/>
      </c>
      <c r="O148" s="11">
        <f>IF($A148="","",IF($K148=0,"Paid",IF($J148=0,"Open","Partially Paid")))</f>
        <v/>
      </c>
      <c r="P148" s="11" t="n"/>
      <c r="Q148" s="11" t="n"/>
    </row>
    <row r="149">
      <c r="A149" s="11" t="n"/>
      <c r="B149" s="15" t="n"/>
      <c r="C149" s="11" t="n"/>
      <c r="D149" s="11">
        <f>IF($C149="","",IFERROR(VLOOKUP($C149,Customers!$A:$B,2,FALSE),""))</f>
        <v/>
      </c>
      <c r="E149" s="11" t="n"/>
      <c r="F149" s="14" t="n"/>
      <c r="G149" s="17" t="n"/>
      <c r="H149" s="14">
        <f>IF($F149="","",ROUND($F149*$G149,0))</f>
        <v/>
      </c>
      <c r="I149" s="14">
        <f>IF($F149="","",$F149+$H149)</f>
        <v/>
      </c>
      <c r="J149" s="14">
        <f>IF($A149="","",SUMIFS(AR_Receipts!$D:$D,AR_Receipts!$B:$B,$A149))</f>
        <v/>
      </c>
      <c r="K149" s="14">
        <f>IF($A149="","",MAX(0,$I149-$J149))</f>
        <v/>
      </c>
      <c r="L149" s="11" t="n"/>
      <c r="M149" s="15">
        <f>IF(OR($B149="", $L149=""),"", $B149+IFERROR(VLOOKUP($L149,Terms!$A:$B,2,FALSE),0))</f>
        <v/>
      </c>
      <c r="N149" s="16">
        <f>IF(OR($M149="", $K149&lt;=0),"", Settings!$B$3-$M149)</f>
        <v/>
      </c>
      <c r="O149" s="11">
        <f>IF($A149="","",IF($K149=0,"Paid",IF($J149=0,"Open","Partially Paid")))</f>
        <v/>
      </c>
      <c r="P149" s="11" t="n"/>
      <c r="Q149" s="11" t="n"/>
    </row>
    <row r="150">
      <c r="A150" s="11" t="n"/>
      <c r="B150" s="15" t="n"/>
      <c r="C150" s="11" t="n"/>
      <c r="D150" s="11">
        <f>IF($C150="","",IFERROR(VLOOKUP($C150,Customers!$A:$B,2,FALSE),""))</f>
        <v/>
      </c>
      <c r="E150" s="11" t="n"/>
      <c r="F150" s="14" t="n"/>
      <c r="G150" s="17" t="n"/>
      <c r="H150" s="14">
        <f>IF($F150="","",ROUND($F150*$G150,0))</f>
        <v/>
      </c>
      <c r="I150" s="14">
        <f>IF($F150="","",$F150+$H150)</f>
        <v/>
      </c>
      <c r="J150" s="14">
        <f>IF($A150="","",SUMIFS(AR_Receipts!$D:$D,AR_Receipts!$B:$B,$A150))</f>
        <v/>
      </c>
      <c r="K150" s="14">
        <f>IF($A150="","",MAX(0,$I150-$J150))</f>
        <v/>
      </c>
      <c r="L150" s="11" t="n"/>
      <c r="M150" s="15">
        <f>IF(OR($B150="", $L150=""),"", $B150+IFERROR(VLOOKUP($L150,Terms!$A:$B,2,FALSE),0))</f>
        <v/>
      </c>
      <c r="N150" s="16">
        <f>IF(OR($M150="", $K150&lt;=0),"", Settings!$B$3-$M150)</f>
        <v/>
      </c>
      <c r="O150" s="11">
        <f>IF($A150="","",IF($K150=0,"Paid",IF($J150=0,"Open","Partially Paid")))</f>
        <v/>
      </c>
      <c r="P150" s="11" t="n"/>
      <c r="Q150" s="11" t="n"/>
    </row>
    <row r="151">
      <c r="A151" s="11" t="n"/>
      <c r="B151" s="15" t="n"/>
      <c r="C151" s="11" t="n"/>
      <c r="D151" s="11">
        <f>IF($C151="","",IFERROR(VLOOKUP($C151,Customers!$A:$B,2,FALSE),""))</f>
        <v/>
      </c>
      <c r="E151" s="11" t="n"/>
      <c r="F151" s="14" t="n"/>
      <c r="G151" s="17" t="n"/>
      <c r="H151" s="14">
        <f>IF($F151="","",ROUND($F151*$G151,0))</f>
        <v/>
      </c>
      <c r="I151" s="14">
        <f>IF($F151="","",$F151+$H151)</f>
        <v/>
      </c>
      <c r="J151" s="14">
        <f>IF($A151="","",SUMIFS(AR_Receipts!$D:$D,AR_Receipts!$B:$B,$A151))</f>
        <v/>
      </c>
      <c r="K151" s="14">
        <f>IF($A151="","",MAX(0,$I151-$J151))</f>
        <v/>
      </c>
      <c r="L151" s="11" t="n"/>
      <c r="M151" s="15">
        <f>IF(OR($B151="", $L151=""),"", $B151+IFERROR(VLOOKUP($L151,Terms!$A:$B,2,FALSE),0))</f>
        <v/>
      </c>
      <c r="N151" s="16">
        <f>IF(OR($M151="", $K151&lt;=0),"", Settings!$B$3-$M151)</f>
        <v/>
      </c>
      <c r="O151" s="11">
        <f>IF($A151="","",IF($K151=0,"Paid",IF($J151=0,"Open","Partially Paid")))</f>
        <v/>
      </c>
      <c r="P151" s="11" t="n"/>
      <c r="Q151" s="11" t="n"/>
    </row>
    <row r="152">
      <c r="A152" s="11" t="n"/>
      <c r="B152" s="15" t="n"/>
      <c r="C152" s="11" t="n"/>
      <c r="D152" s="11">
        <f>IF($C152="","",IFERROR(VLOOKUP($C152,Customers!$A:$B,2,FALSE),""))</f>
        <v/>
      </c>
      <c r="E152" s="11" t="n"/>
      <c r="F152" s="14" t="n"/>
      <c r="G152" s="17" t="n"/>
      <c r="H152" s="14">
        <f>IF($F152="","",ROUND($F152*$G152,0))</f>
        <v/>
      </c>
      <c r="I152" s="14">
        <f>IF($F152="","",$F152+$H152)</f>
        <v/>
      </c>
      <c r="J152" s="14">
        <f>IF($A152="","",SUMIFS(AR_Receipts!$D:$D,AR_Receipts!$B:$B,$A152))</f>
        <v/>
      </c>
      <c r="K152" s="14">
        <f>IF($A152="","",MAX(0,$I152-$J152))</f>
        <v/>
      </c>
      <c r="L152" s="11" t="n"/>
      <c r="M152" s="15">
        <f>IF(OR($B152="", $L152=""),"", $B152+IFERROR(VLOOKUP($L152,Terms!$A:$B,2,FALSE),0))</f>
        <v/>
      </c>
      <c r="N152" s="16">
        <f>IF(OR($M152="", $K152&lt;=0),"", Settings!$B$3-$M152)</f>
        <v/>
      </c>
      <c r="O152" s="11">
        <f>IF($A152="","",IF($K152=0,"Paid",IF($J152=0,"Open","Partially Paid")))</f>
        <v/>
      </c>
      <c r="P152" s="11" t="n"/>
      <c r="Q152" s="11" t="n"/>
    </row>
    <row r="153">
      <c r="A153" s="11" t="n"/>
      <c r="B153" s="15" t="n"/>
      <c r="C153" s="11" t="n"/>
      <c r="D153" s="11">
        <f>IF($C153="","",IFERROR(VLOOKUP($C153,Customers!$A:$B,2,FALSE),""))</f>
        <v/>
      </c>
      <c r="E153" s="11" t="n"/>
      <c r="F153" s="14" t="n"/>
      <c r="G153" s="17" t="n"/>
      <c r="H153" s="14">
        <f>IF($F153="","",ROUND($F153*$G153,0))</f>
        <v/>
      </c>
      <c r="I153" s="14">
        <f>IF($F153="","",$F153+$H153)</f>
        <v/>
      </c>
      <c r="J153" s="14">
        <f>IF($A153="","",SUMIFS(AR_Receipts!$D:$D,AR_Receipts!$B:$B,$A153))</f>
        <v/>
      </c>
      <c r="K153" s="14">
        <f>IF($A153="","",MAX(0,$I153-$J153))</f>
        <v/>
      </c>
      <c r="L153" s="11" t="n"/>
      <c r="M153" s="15">
        <f>IF(OR($B153="", $L153=""),"", $B153+IFERROR(VLOOKUP($L153,Terms!$A:$B,2,FALSE),0))</f>
        <v/>
      </c>
      <c r="N153" s="16">
        <f>IF(OR($M153="", $K153&lt;=0),"", Settings!$B$3-$M153)</f>
        <v/>
      </c>
      <c r="O153" s="11">
        <f>IF($A153="","",IF($K153=0,"Paid",IF($J153=0,"Open","Partially Paid")))</f>
        <v/>
      </c>
      <c r="P153" s="11" t="n"/>
      <c r="Q153" s="11" t="n"/>
    </row>
    <row r="154">
      <c r="A154" s="11" t="n"/>
      <c r="B154" s="15" t="n"/>
      <c r="C154" s="11" t="n"/>
      <c r="D154" s="11">
        <f>IF($C154="","",IFERROR(VLOOKUP($C154,Customers!$A:$B,2,FALSE),""))</f>
        <v/>
      </c>
      <c r="E154" s="11" t="n"/>
      <c r="F154" s="14" t="n"/>
      <c r="G154" s="17" t="n"/>
      <c r="H154" s="14">
        <f>IF($F154="","",ROUND($F154*$G154,0))</f>
        <v/>
      </c>
      <c r="I154" s="14">
        <f>IF($F154="","",$F154+$H154)</f>
        <v/>
      </c>
      <c r="J154" s="14">
        <f>IF($A154="","",SUMIFS(AR_Receipts!$D:$D,AR_Receipts!$B:$B,$A154))</f>
        <v/>
      </c>
      <c r="K154" s="14">
        <f>IF($A154="","",MAX(0,$I154-$J154))</f>
        <v/>
      </c>
      <c r="L154" s="11" t="n"/>
      <c r="M154" s="15">
        <f>IF(OR($B154="", $L154=""),"", $B154+IFERROR(VLOOKUP($L154,Terms!$A:$B,2,FALSE),0))</f>
        <v/>
      </c>
      <c r="N154" s="16">
        <f>IF(OR($M154="", $K154&lt;=0),"", Settings!$B$3-$M154)</f>
        <v/>
      </c>
      <c r="O154" s="11">
        <f>IF($A154="","",IF($K154=0,"Paid",IF($J154=0,"Open","Partially Paid")))</f>
        <v/>
      </c>
      <c r="P154" s="11" t="n"/>
      <c r="Q154" s="11" t="n"/>
    </row>
    <row r="155">
      <c r="A155" s="11" t="n"/>
      <c r="B155" s="15" t="n"/>
      <c r="C155" s="11" t="n"/>
      <c r="D155" s="11">
        <f>IF($C155="","",IFERROR(VLOOKUP($C155,Customers!$A:$B,2,FALSE),""))</f>
        <v/>
      </c>
      <c r="E155" s="11" t="n"/>
      <c r="F155" s="14" t="n"/>
      <c r="G155" s="17" t="n"/>
      <c r="H155" s="14">
        <f>IF($F155="","",ROUND($F155*$G155,0))</f>
        <v/>
      </c>
      <c r="I155" s="14">
        <f>IF($F155="","",$F155+$H155)</f>
        <v/>
      </c>
      <c r="J155" s="14">
        <f>IF($A155="","",SUMIFS(AR_Receipts!$D:$D,AR_Receipts!$B:$B,$A155))</f>
        <v/>
      </c>
      <c r="K155" s="14">
        <f>IF($A155="","",MAX(0,$I155-$J155))</f>
        <v/>
      </c>
      <c r="L155" s="11" t="n"/>
      <c r="M155" s="15">
        <f>IF(OR($B155="", $L155=""),"", $B155+IFERROR(VLOOKUP($L155,Terms!$A:$B,2,FALSE),0))</f>
        <v/>
      </c>
      <c r="N155" s="16">
        <f>IF(OR($M155="", $K155&lt;=0),"", Settings!$B$3-$M155)</f>
        <v/>
      </c>
      <c r="O155" s="11">
        <f>IF($A155="","",IF($K155=0,"Paid",IF($J155=0,"Open","Partially Paid")))</f>
        <v/>
      </c>
      <c r="P155" s="11" t="n"/>
      <c r="Q155" s="11" t="n"/>
    </row>
    <row r="156">
      <c r="A156" s="11" t="n"/>
      <c r="B156" s="15" t="n"/>
      <c r="C156" s="11" t="n"/>
      <c r="D156" s="11">
        <f>IF($C156="","",IFERROR(VLOOKUP($C156,Customers!$A:$B,2,FALSE),""))</f>
        <v/>
      </c>
      <c r="E156" s="11" t="n"/>
      <c r="F156" s="14" t="n"/>
      <c r="G156" s="17" t="n"/>
      <c r="H156" s="14">
        <f>IF($F156="","",ROUND($F156*$G156,0))</f>
        <v/>
      </c>
      <c r="I156" s="14">
        <f>IF($F156="","",$F156+$H156)</f>
        <v/>
      </c>
      <c r="J156" s="14">
        <f>IF($A156="","",SUMIFS(AR_Receipts!$D:$D,AR_Receipts!$B:$B,$A156))</f>
        <v/>
      </c>
      <c r="K156" s="14">
        <f>IF($A156="","",MAX(0,$I156-$J156))</f>
        <v/>
      </c>
      <c r="L156" s="11" t="n"/>
      <c r="M156" s="15">
        <f>IF(OR($B156="", $L156=""),"", $B156+IFERROR(VLOOKUP($L156,Terms!$A:$B,2,FALSE),0))</f>
        <v/>
      </c>
      <c r="N156" s="16">
        <f>IF(OR($M156="", $K156&lt;=0),"", Settings!$B$3-$M156)</f>
        <v/>
      </c>
      <c r="O156" s="11">
        <f>IF($A156="","",IF($K156=0,"Paid",IF($J156=0,"Open","Partially Paid")))</f>
        <v/>
      </c>
      <c r="P156" s="11" t="n"/>
      <c r="Q156" s="11" t="n"/>
    </row>
    <row r="157">
      <c r="A157" s="11" t="n"/>
      <c r="B157" s="15" t="n"/>
      <c r="C157" s="11" t="n"/>
      <c r="D157" s="11">
        <f>IF($C157="","",IFERROR(VLOOKUP($C157,Customers!$A:$B,2,FALSE),""))</f>
        <v/>
      </c>
      <c r="E157" s="11" t="n"/>
      <c r="F157" s="14" t="n"/>
      <c r="G157" s="17" t="n"/>
      <c r="H157" s="14">
        <f>IF($F157="","",ROUND($F157*$G157,0))</f>
        <v/>
      </c>
      <c r="I157" s="14">
        <f>IF($F157="","",$F157+$H157)</f>
        <v/>
      </c>
      <c r="J157" s="14">
        <f>IF($A157="","",SUMIFS(AR_Receipts!$D:$D,AR_Receipts!$B:$B,$A157))</f>
        <v/>
      </c>
      <c r="K157" s="14">
        <f>IF($A157="","",MAX(0,$I157-$J157))</f>
        <v/>
      </c>
      <c r="L157" s="11" t="n"/>
      <c r="M157" s="15">
        <f>IF(OR($B157="", $L157=""),"", $B157+IFERROR(VLOOKUP($L157,Terms!$A:$B,2,FALSE),0))</f>
        <v/>
      </c>
      <c r="N157" s="16">
        <f>IF(OR($M157="", $K157&lt;=0),"", Settings!$B$3-$M157)</f>
        <v/>
      </c>
      <c r="O157" s="11">
        <f>IF($A157="","",IF($K157=0,"Paid",IF($J157=0,"Open","Partially Paid")))</f>
        <v/>
      </c>
      <c r="P157" s="11" t="n"/>
      <c r="Q157" s="11" t="n"/>
    </row>
    <row r="158">
      <c r="A158" s="11" t="n"/>
      <c r="B158" s="15" t="n"/>
      <c r="C158" s="11" t="n"/>
      <c r="D158" s="11">
        <f>IF($C158="","",IFERROR(VLOOKUP($C158,Customers!$A:$B,2,FALSE),""))</f>
        <v/>
      </c>
      <c r="E158" s="11" t="n"/>
      <c r="F158" s="14" t="n"/>
      <c r="G158" s="17" t="n"/>
      <c r="H158" s="14">
        <f>IF($F158="","",ROUND($F158*$G158,0))</f>
        <v/>
      </c>
      <c r="I158" s="14">
        <f>IF($F158="","",$F158+$H158)</f>
        <v/>
      </c>
      <c r="J158" s="14">
        <f>IF($A158="","",SUMIFS(AR_Receipts!$D:$D,AR_Receipts!$B:$B,$A158))</f>
        <v/>
      </c>
      <c r="K158" s="14">
        <f>IF($A158="","",MAX(0,$I158-$J158))</f>
        <v/>
      </c>
      <c r="L158" s="11" t="n"/>
      <c r="M158" s="15">
        <f>IF(OR($B158="", $L158=""),"", $B158+IFERROR(VLOOKUP($L158,Terms!$A:$B,2,FALSE),0))</f>
        <v/>
      </c>
      <c r="N158" s="16">
        <f>IF(OR($M158="", $K158&lt;=0),"", Settings!$B$3-$M158)</f>
        <v/>
      </c>
      <c r="O158" s="11">
        <f>IF($A158="","",IF($K158=0,"Paid",IF($J158=0,"Open","Partially Paid")))</f>
        <v/>
      </c>
      <c r="P158" s="11" t="n"/>
      <c r="Q158" s="11" t="n"/>
    </row>
    <row r="159">
      <c r="A159" s="11" t="n"/>
      <c r="B159" s="15" t="n"/>
      <c r="C159" s="11" t="n"/>
      <c r="D159" s="11">
        <f>IF($C159="","",IFERROR(VLOOKUP($C159,Customers!$A:$B,2,FALSE),""))</f>
        <v/>
      </c>
      <c r="E159" s="11" t="n"/>
      <c r="F159" s="14" t="n"/>
      <c r="G159" s="17" t="n"/>
      <c r="H159" s="14">
        <f>IF($F159="","",ROUND($F159*$G159,0))</f>
        <v/>
      </c>
      <c r="I159" s="14">
        <f>IF($F159="","",$F159+$H159)</f>
        <v/>
      </c>
      <c r="J159" s="14">
        <f>IF($A159="","",SUMIFS(AR_Receipts!$D:$D,AR_Receipts!$B:$B,$A159))</f>
        <v/>
      </c>
      <c r="K159" s="14">
        <f>IF($A159="","",MAX(0,$I159-$J159))</f>
        <v/>
      </c>
      <c r="L159" s="11" t="n"/>
      <c r="M159" s="15">
        <f>IF(OR($B159="", $L159=""),"", $B159+IFERROR(VLOOKUP($L159,Terms!$A:$B,2,FALSE),0))</f>
        <v/>
      </c>
      <c r="N159" s="16">
        <f>IF(OR($M159="", $K159&lt;=0),"", Settings!$B$3-$M159)</f>
        <v/>
      </c>
      <c r="O159" s="11">
        <f>IF($A159="","",IF($K159=0,"Paid",IF($J159=0,"Open","Partially Paid")))</f>
        <v/>
      </c>
      <c r="P159" s="11" t="n"/>
      <c r="Q159" s="11" t="n"/>
    </row>
    <row r="160">
      <c r="A160" s="11" t="n"/>
      <c r="B160" s="15" t="n"/>
      <c r="C160" s="11" t="n"/>
      <c r="D160" s="11">
        <f>IF($C160="","",IFERROR(VLOOKUP($C160,Customers!$A:$B,2,FALSE),""))</f>
        <v/>
      </c>
      <c r="E160" s="11" t="n"/>
      <c r="F160" s="14" t="n"/>
      <c r="G160" s="17" t="n"/>
      <c r="H160" s="14">
        <f>IF($F160="","",ROUND($F160*$G160,0))</f>
        <v/>
      </c>
      <c r="I160" s="14">
        <f>IF($F160="","",$F160+$H160)</f>
        <v/>
      </c>
      <c r="J160" s="14">
        <f>IF($A160="","",SUMIFS(AR_Receipts!$D:$D,AR_Receipts!$B:$B,$A160))</f>
        <v/>
      </c>
      <c r="K160" s="14">
        <f>IF($A160="","",MAX(0,$I160-$J160))</f>
        <v/>
      </c>
      <c r="L160" s="11" t="n"/>
      <c r="M160" s="15">
        <f>IF(OR($B160="", $L160=""),"", $B160+IFERROR(VLOOKUP($L160,Terms!$A:$B,2,FALSE),0))</f>
        <v/>
      </c>
      <c r="N160" s="16">
        <f>IF(OR($M160="", $K160&lt;=0),"", Settings!$B$3-$M160)</f>
        <v/>
      </c>
      <c r="O160" s="11">
        <f>IF($A160="","",IF($K160=0,"Paid",IF($J160=0,"Open","Partially Paid")))</f>
        <v/>
      </c>
      <c r="P160" s="11" t="n"/>
      <c r="Q160" s="11" t="n"/>
    </row>
    <row r="161">
      <c r="A161" s="11" t="n"/>
      <c r="B161" s="15" t="n"/>
      <c r="C161" s="11" t="n"/>
      <c r="D161" s="11">
        <f>IF($C161="","",IFERROR(VLOOKUP($C161,Customers!$A:$B,2,FALSE),""))</f>
        <v/>
      </c>
      <c r="E161" s="11" t="n"/>
      <c r="F161" s="14" t="n"/>
      <c r="G161" s="17" t="n"/>
      <c r="H161" s="14">
        <f>IF($F161="","",ROUND($F161*$G161,0))</f>
        <v/>
      </c>
      <c r="I161" s="14">
        <f>IF($F161="","",$F161+$H161)</f>
        <v/>
      </c>
      <c r="J161" s="14">
        <f>IF($A161="","",SUMIFS(AR_Receipts!$D:$D,AR_Receipts!$B:$B,$A161))</f>
        <v/>
      </c>
      <c r="K161" s="14">
        <f>IF($A161="","",MAX(0,$I161-$J161))</f>
        <v/>
      </c>
      <c r="L161" s="11" t="n"/>
      <c r="M161" s="15">
        <f>IF(OR($B161="", $L161=""),"", $B161+IFERROR(VLOOKUP($L161,Terms!$A:$B,2,FALSE),0))</f>
        <v/>
      </c>
      <c r="N161" s="16">
        <f>IF(OR($M161="", $K161&lt;=0),"", Settings!$B$3-$M161)</f>
        <v/>
      </c>
      <c r="O161" s="11">
        <f>IF($A161="","",IF($K161=0,"Paid",IF($J161=0,"Open","Partially Paid")))</f>
        <v/>
      </c>
      <c r="P161" s="11" t="n"/>
      <c r="Q161" s="11" t="n"/>
    </row>
    <row r="162">
      <c r="A162" s="11" t="n"/>
      <c r="B162" s="15" t="n"/>
      <c r="C162" s="11" t="n"/>
      <c r="D162" s="11">
        <f>IF($C162="","",IFERROR(VLOOKUP($C162,Customers!$A:$B,2,FALSE),""))</f>
        <v/>
      </c>
      <c r="E162" s="11" t="n"/>
      <c r="F162" s="14" t="n"/>
      <c r="G162" s="17" t="n"/>
      <c r="H162" s="14">
        <f>IF($F162="","",ROUND($F162*$G162,0))</f>
        <v/>
      </c>
      <c r="I162" s="14">
        <f>IF($F162="","",$F162+$H162)</f>
        <v/>
      </c>
      <c r="J162" s="14">
        <f>IF($A162="","",SUMIFS(AR_Receipts!$D:$D,AR_Receipts!$B:$B,$A162))</f>
        <v/>
      </c>
      <c r="K162" s="14">
        <f>IF($A162="","",MAX(0,$I162-$J162))</f>
        <v/>
      </c>
      <c r="L162" s="11" t="n"/>
      <c r="M162" s="15">
        <f>IF(OR($B162="", $L162=""),"", $B162+IFERROR(VLOOKUP($L162,Terms!$A:$B,2,FALSE),0))</f>
        <v/>
      </c>
      <c r="N162" s="16">
        <f>IF(OR($M162="", $K162&lt;=0),"", Settings!$B$3-$M162)</f>
        <v/>
      </c>
      <c r="O162" s="11">
        <f>IF($A162="","",IF($K162=0,"Paid",IF($J162=0,"Open","Partially Paid")))</f>
        <v/>
      </c>
      <c r="P162" s="11" t="n"/>
      <c r="Q162" s="11" t="n"/>
    </row>
    <row r="163">
      <c r="A163" s="11" t="n"/>
      <c r="B163" s="15" t="n"/>
      <c r="C163" s="11" t="n"/>
      <c r="D163" s="11">
        <f>IF($C163="","",IFERROR(VLOOKUP($C163,Customers!$A:$B,2,FALSE),""))</f>
        <v/>
      </c>
      <c r="E163" s="11" t="n"/>
      <c r="F163" s="14" t="n"/>
      <c r="G163" s="17" t="n"/>
      <c r="H163" s="14">
        <f>IF($F163="","",ROUND($F163*$G163,0))</f>
        <v/>
      </c>
      <c r="I163" s="14">
        <f>IF($F163="","",$F163+$H163)</f>
        <v/>
      </c>
      <c r="J163" s="14">
        <f>IF($A163="","",SUMIFS(AR_Receipts!$D:$D,AR_Receipts!$B:$B,$A163))</f>
        <v/>
      </c>
      <c r="K163" s="14">
        <f>IF($A163="","",MAX(0,$I163-$J163))</f>
        <v/>
      </c>
      <c r="L163" s="11" t="n"/>
      <c r="M163" s="15">
        <f>IF(OR($B163="", $L163=""),"", $B163+IFERROR(VLOOKUP($L163,Terms!$A:$B,2,FALSE),0))</f>
        <v/>
      </c>
      <c r="N163" s="16">
        <f>IF(OR($M163="", $K163&lt;=0),"", Settings!$B$3-$M163)</f>
        <v/>
      </c>
      <c r="O163" s="11">
        <f>IF($A163="","",IF($K163=0,"Paid",IF($J163=0,"Open","Partially Paid")))</f>
        <v/>
      </c>
      <c r="P163" s="11" t="n"/>
      <c r="Q163" s="11" t="n"/>
    </row>
    <row r="164">
      <c r="A164" s="11" t="n"/>
      <c r="B164" s="15" t="n"/>
      <c r="C164" s="11" t="n"/>
      <c r="D164" s="11">
        <f>IF($C164="","",IFERROR(VLOOKUP($C164,Customers!$A:$B,2,FALSE),""))</f>
        <v/>
      </c>
      <c r="E164" s="11" t="n"/>
      <c r="F164" s="14" t="n"/>
      <c r="G164" s="17" t="n"/>
      <c r="H164" s="14">
        <f>IF($F164="","",ROUND($F164*$G164,0))</f>
        <v/>
      </c>
      <c r="I164" s="14">
        <f>IF($F164="","",$F164+$H164)</f>
        <v/>
      </c>
      <c r="J164" s="14">
        <f>IF($A164="","",SUMIFS(AR_Receipts!$D:$D,AR_Receipts!$B:$B,$A164))</f>
        <v/>
      </c>
      <c r="K164" s="14">
        <f>IF($A164="","",MAX(0,$I164-$J164))</f>
        <v/>
      </c>
      <c r="L164" s="11" t="n"/>
      <c r="M164" s="15">
        <f>IF(OR($B164="", $L164=""),"", $B164+IFERROR(VLOOKUP($L164,Terms!$A:$B,2,FALSE),0))</f>
        <v/>
      </c>
      <c r="N164" s="16">
        <f>IF(OR($M164="", $K164&lt;=0),"", Settings!$B$3-$M164)</f>
        <v/>
      </c>
      <c r="O164" s="11">
        <f>IF($A164="","",IF($K164=0,"Paid",IF($J164=0,"Open","Partially Paid")))</f>
        <v/>
      </c>
      <c r="P164" s="11" t="n"/>
      <c r="Q164" s="11" t="n"/>
    </row>
    <row r="165">
      <c r="A165" s="11" t="n"/>
      <c r="B165" s="15" t="n"/>
      <c r="C165" s="11" t="n"/>
      <c r="D165" s="11">
        <f>IF($C165="","",IFERROR(VLOOKUP($C165,Customers!$A:$B,2,FALSE),""))</f>
        <v/>
      </c>
      <c r="E165" s="11" t="n"/>
      <c r="F165" s="14" t="n"/>
      <c r="G165" s="17" t="n"/>
      <c r="H165" s="14">
        <f>IF($F165="","",ROUND($F165*$G165,0))</f>
        <v/>
      </c>
      <c r="I165" s="14">
        <f>IF($F165="","",$F165+$H165)</f>
        <v/>
      </c>
      <c r="J165" s="14">
        <f>IF($A165="","",SUMIFS(AR_Receipts!$D:$D,AR_Receipts!$B:$B,$A165))</f>
        <v/>
      </c>
      <c r="K165" s="14">
        <f>IF($A165="","",MAX(0,$I165-$J165))</f>
        <v/>
      </c>
      <c r="L165" s="11" t="n"/>
      <c r="M165" s="15">
        <f>IF(OR($B165="", $L165=""),"", $B165+IFERROR(VLOOKUP($L165,Terms!$A:$B,2,FALSE),0))</f>
        <v/>
      </c>
      <c r="N165" s="16">
        <f>IF(OR($M165="", $K165&lt;=0),"", Settings!$B$3-$M165)</f>
        <v/>
      </c>
      <c r="O165" s="11">
        <f>IF($A165="","",IF($K165=0,"Paid",IF($J165=0,"Open","Partially Paid")))</f>
        <v/>
      </c>
      <c r="P165" s="11" t="n"/>
      <c r="Q165" s="11" t="n"/>
    </row>
    <row r="166">
      <c r="A166" s="11" t="n"/>
      <c r="B166" s="15" t="n"/>
      <c r="C166" s="11" t="n"/>
      <c r="D166" s="11">
        <f>IF($C166="","",IFERROR(VLOOKUP($C166,Customers!$A:$B,2,FALSE),""))</f>
        <v/>
      </c>
      <c r="E166" s="11" t="n"/>
      <c r="F166" s="14" t="n"/>
      <c r="G166" s="17" t="n"/>
      <c r="H166" s="14">
        <f>IF($F166="","",ROUND($F166*$G166,0))</f>
        <v/>
      </c>
      <c r="I166" s="14">
        <f>IF($F166="","",$F166+$H166)</f>
        <v/>
      </c>
      <c r="J166" s="14">
        <f>IF($A166="","",SUMIFS(AR_Receipts!$D:$D,AR_Receipts!$B:$B,$A166))</f>
        <v/>
      </c>
      <c r="K166" s="14">
        <f>IF($A166="","",MAX(0,$I166-$J166))</f>
        <v/>
      </c>
      <c r="L166" s="11" t="n"/>
      <c r="M166" s="15">
        <f>IF(OR($B166="", $L166=""),"", $B166+IFERROR(VLOOKUP($L166,Terms!$A:$B,2,FALSE),0))</f>
        <v/>
      </c>
      <c r="N166" s="16">
        <f>IF(OR($M166="", $K166&lt;=0),"", Settings!$B$3-$M166)</f>
        <v/>
      </c>
      <c r="O166" s="11">
        <f>IF($A166="","",IF($K166=0,"Paid",IF($J166=0,"Open","Partially Paid")))</f>
        <v/>
      </c>
      <c r="P166" s="11" t="n"/>
      <c r="Q166" s="11" t="n"/>
    </row>
    <row r="167">
      <c r="A167" s="11" t="n"/>
      <c r="B167" s="15" t="n"/>
      <c r="C167" s="11" t="n"/>
      <c r="D167" s="11">
        <f>IF($C167="","",IFERROR(VLOOKUP($C167,Customers!$A:$B,2,FALSE),""))</f>
        <v/>
      </c>
      <c r="E167" s="11" t="n"/>
      <c r="F167" s="14" t="n"/>
      <c r="G167" s="17" t="n"/>
      <c r="H167" s="14">
        <f>IF($F167="","",ROUND($F167*$G167,0))</f>
        <v/>
      </c>
      <c r="I167" s="14">
        <f>IF($F167="","",$F167+$H167)</f>
        <v/>
      </c>
      <c r="J167" s="14">
        <f>IF($A167="","",SUMIFS(AR_Receipts!$D:$D,AR_Receipts!$B:$B,$A167))</f>
        <v/>
      </c>
      <c r="K167" s="14">
        <f>IF($A167="","",MAX(0,$I167-$J167))</f>
        <v/>
      </c>
      <c r="L167" s="11" t="n"/>
      <c r="M167" s="15">
        <f>IF(OR($B167="", $L167=""),"", $B167+IFERROR(VLOOKUP($L167,Terms!$A:$B,2,FALSE),0))</f>
        <v/>
      </c>
      <c r="N167" s="16">
        <f>IF(OR($M167="", $K167&lt;=0),"", Settings!$B$3-$M167)</f>
        <v/>
      </c>
      <c r="O167" s="11">
        <f>IF($A167="","",IF($K167=0,"Paid",IF($J167=0,"Open","Partially Paid")))</f>
        <v/>
      </c>
      <c r="P167" s="11" t="n"/>
      <c r="Q167" s="11" t="n"/>
    </row>
    <row r="168">
      <c r="A168" s="11" t="n"/>
      <c r="B168" s="15" t="n"/>
      <c r="C168" s="11" t="n"/>
      <c r="D168" s="11">
        <f>IF($C168="","",IFERROR(VLOOKUP($C168,Customers!$A:$B,2,FALSE),""))</f>
        <v/>
      </c>
      <c r="E168" s="11" t="n"/>
      <c r="F168" s="14" t="n"/>
      <c r="G168" s="17" t="n"/>
      <c r="H168" s="14">
        <f>IF($F168="","",ROUND($F168*$G168,0))</f>
        <v/>
      </c>
      <c r="I168" s="14">
        <f>IF($F168="","",$F168+$H168)</f>
        <v/>
      </c>
      <c r="J168" s="14">
        <f>IF($A168="","",SUMIFS(AR_Receipts!$D:$D,AR_Receipts!$B:$B,$A168))</f>
        <v/>
      </c>
      <c r="K168" s="14">
        <f>IF($A168="","",MAX(0,$I168-$J168))</f>
        <v/>
      </c>
      <c r="L168" s="11" t="n"/>
      <c r="M168" s="15">
        <f>IF(OR($B168="", $L168=""),"", $B168+IFERROR(VLOOKUP($L168,Terms!$A:$B,2,FALSE),0))</f>
        <v/>
      </c>
      <c r="N168" s="16">
        <f>IF(OR($M168="", $K168&lt;=0),"", Settings!$B$3-$M168)</f>
        <v/>
      </c>
      <c r="O168" s="11">
        <f>IF($A168="","",IF($K168=0,"Paid",IF($J168=0,"Open","Partially Paid")))</f>
        <v/>
      </c>
      <c r="P168" s="11" t="n"/>
      <c r="Q168" s="11" t="n"/>
    </row>
    <row r="169">
      <c r="A169" s="11" t="n"/>
      <c r="B169" s="15" t="n"/>
      <c r="C169" s="11" t="n"/>
      <c r="D169" s="11">
        <f>IF($C169="","",IFERROR(VLOOKUP($C169,Customers!$A:$B,2,FALSE),""))</f>
        <v/>
      </c>
      <c r="E169" s="11" t="n"/>
      <c r="F169" s="14" t="n"/>
      <c r="G169" s="17" t="n"/>
      <c r="H169" s="14">
        <f>IF($F169="","",ROUND($F169*$G169,0))</f>
        <v/>
      </c>
      <c r="I169" s="14">
        <f>IF($F169="","",$F169+$H169)</f>
        <v/>
      </c>
      <c r="J169" s="14">
        <f>IF($A169="","",SUMIFS(AR_Receipts!$D:$D,AR_Receipts!$B:$B,$A169))</f>
        <v/>
      </c>
      <c r="K169" s="14">
        <f>IF($A169="","",MAX(0,$I169-$J169))</f>
        <v/>
      </c>
      <c r="L169" s="11" t="n"/>
      <c r="M169" s="15">
        <f>IF(OR($B169="", $L169=""),"", $B169+IFERROR(VLOOKUP($L169,Terms!$A:$B,2,FALSE),0))</f>
        <v/>
      </c>
      <c r="N169" s="16">
        <f>IF(OR($M169="", $K169&lt;=0),"", Settings!$B$3-$M169)</f>
        <v/>
      </c>
      <c r="O169" s="11">
        <f>IF($A169="","",IF($K169=0,"Paid",IF($J169=0,"Open","Partially Paid")))</f>
        <v/>
      </c>
      <c r="P169" s="11" t="n"/>
      <c r="Q169" s="11" t="n"/>
    </row>
    <row r="170">
      <c r="A170" s="11" t="n"/>
      <c r="B170" s="15" t="n"/>
      <c r="C170" s="11" t="n"/>
      <c r="D170" s="11">
        <f>IF($C170="","",IFERROR(VLOOKUP($C170,Customers!$A:$B,2,FALSE),""))</f>
        <v/>
      </c>
      <c r="E170" s="11" t="n"/>
      <c r="F170" s="14" t="n"/>
      <c r="G170" s="17" t="n"/>
      <c r="H170" s="14">
        <f>IF($F170="","",ROUND($F170*$G170,0))</f>
        <v/>
      </c>
      <c r="I170" s="14">
        <f>IF($F170="","",$F170+$H170)</f>
        <v/>
      </c>
      <c r="J170" s="14">
        <f>IF($A170="","",SUMIFS(AR_Receipts!$D:$D,AR_Receipts!$B:$B,$A170))</f>
        <v/>
      </c>
      <c r="K170" s="14">
        <f>IF($A170="","",MAX(0,$I170-$J170))</f>
        <v/>
      </c>
      <c r="L170" s="11" t="n"/>
      <c r="M170" s="15">
        <f>IF(OR($B170="", $L170=""),"", $B170+IFERROR(VLOOKUP($L170,Terms!$A:$B,2,FALSE),0))</f>
        <v/>
      </c>
      <c r="N170" s="16">
        <f>IF(OR($M170="", $K170&lt;=0),"", Settings!$B$3-$M170)</f>
        <v/>
      </c>
      <c r="O170" s="11">
        <f>IF($A170="","",IF($K170=0,"Paid",IF($J170=0,"Open","Partially Paid")))</f>
        <v/>
      </c>
      <c r="P170" s="11" t="n"/>
      <c r="Q170" s="11" t="n"/>
    </row>
    <row r="171">
      <c r="A171" s="11" t="n"/>
      <c r="B171" s="15" t="n"/>
      <c r="C171" s="11" t="n"/>
      <c r="D171" s="11">
        <f>IF($C171="","",IFERROR(VLOOKUP($C171,Customers!$A:$B,2,FALSE),""))</f>
        <v/>
      </c>
      <c r="E171" s="11" t="n"/>
      <c r="F171" s="14" t="n"/>
      <c r="G171" s="17" t="n"/>
      <c r="H171" s="14">
        <f>IF($F171="","",ROUND($F171*$G171,0))</f>
        <v/>
      </c>
      <c r="I171" s="14">
        <f>IF($F171="","",$F171+$H171)</f>
        <v/>
      </c>
      <c r="J171" s="14">
        <f>IF($A171="","",SUMIFS(AR_Receipts!$D:$D,AR_Receipts!$B:$B,$A171))</f>
        <v/>
      </c>
      <c r="K171" s="14">
        <f>IF($A171="","",MAX(0,$I171-$J171))</f>
        <v/>
      </c>
      <c r="L171" s="11" t="n"/>
      <c r="M171" s="15">
        <f>IF(OR($B171="", $L171=""),"", $B171+IFERROR(VLOOKUP($L171,Terms!$A:$B,2,FALSE),0))</f>
        <v/>
      </c>
      <c r="N171" s="16">
        <f>IF(OR($M171="", $K171&lt;=0),"", Settings!$B$3-$M171)</f>
        <v/>
      </c>
      <c r="O171" s="11">
        <f>IF($A171="","",IF($K171=0,"Paid",IF($J171=0,"Open","Partially Paid")))</f>
        <v/>
      </c>
      <c r="P171" s="11" t="n"/>
      <c r="Q171" s="11" t="n"/>
    </row>
    <row r="172">
      <c r="A172" s="11" t="n"/>
      <c r="B172" s="15" t="n"/>
      <c r="C172" s="11" t="n"/>
      <c r="D172" s="11">
        <f>IF($C172="","",IFERROR(VLOOKUP($C172,Customers!$A:$B,2,FALSE),""))</f>
        <v/>
      </c>
      <c r="E172" s="11" t="n"/>
      <c r="F172" s="14" t="n"/>
      <c r="G172" s="17" t="n"/>
      <c r="H172" s="14">
        <f>IF($F172="","",ROUND($F172*$G172,0))</f>
        <v/>
      </c>
      <c r="I172" s="14">
        <f>IF($F172="","",$F172+$H172)</f>
        <v/>
      </c>
      <c r="J172" s="14">
        <f>IF($A172="","",SUMIFS(AR_Receipts!$D:$D,AR_Receipts!$B:$B,$A172))</f>
        <v/>
      </c>
      <c r="K172" s="14">
        <f>IF($A172="","",MAX(0,$I172-$J172))</f>
        <v/>
      </c>
      <c r="L172" s="11" t="n"/>
      <c r="M172" s="15">
        <f>IF(OR($B172="", $L172=""),"", $B172+IFERROR(VLOOKUP($L172,Terms!$A:$B,2,FALSE),0))</f>
        <v/>
      </c>
      <c r="N172" s="16">
        <f>IF(OR($M172="", $K172&lt;=0),"", Settings!$B$3-$M172)</f>
        <v/>
      </c>
      <c r="O172" s="11">
        <f>IF($A172="","",IF($K172=0,"Paid",IF($J172=0,"Open","Partially Paid")))</f>
        <v/>
      </c>
      <c r="P172" s="11" t="n"/>
      <c r="Q172" s="11" t="n"/>
    </row>
    <row r="173">
      <c r="A173" s="11" t="n"/>
      <c r="B173" s="15" t="n"/>
      <c r="C173" s="11" t="n"/>
      <c r="D173" s="11">
        <f>IF($C173="","",IFERROR(VLOOKUP($C173,Customers!$A:$B,2,FALSE),""))</f>
        <v/>
      </c>
      <c r="E173" s="11" t="n"/>
      <c r="F173" s="14" t="n"/>
      <c r="G173" s="17" t="n"/>
      <c r="H173" s="14">
        <f>IF($F173="","",ROUND($F173*$G173,0))</f>
        <v/>
      </c>
      <c r="I173" s="14">
        <f>IF($F173="","",$F173+$H173)</f>
        <v/>
      </c>
      <c r="J173" s="14">
        <f>IF($A173="","",SUMIFS(AR_Receipts!$D:$D,AR_Receipts!$B:$B,$A173))</f>
        <v/>
      </c>
      <c r="K173" s="14">
        <f>IF($A173="","",MAX(0,$I173-$J173))</f>
        <v/>
      </c>
      <c r="L173" s="11" t="n"/>
      <c r="M173" s="15">
        <f>IF(OR($B173="", $L173=""),"", $B173+IFERROR(VLOOKUP($L173,Terms!$A:$B,2,FALSE),0))</f>
        <v/>
      </c>
      <c r="N173" s="16">
        <f>IF(OR($M173="", $K173&lt;=0),"", Settings!$B$3-$M173)</f>
        <v/>
      </c>
      <c r="O173" s="11">
        <f>IF($A173="","",IF($K173=0,"Paid",IF($J173=0,"Open","Partially Paid")))</f>
        <v/>
      </c>
      <c r="P173" s="11" t="n"/>
      <c r="Q173" s="11" t="n"/>
    </row>
    <row r="174">
      <c r="A174" s="11" t="n"/>
      <c r="B174" s="15" t="n"/>
      <c r="C174" s="11" t="n"/>
      <c r="D174" s="11">
        <f>IF($C174="","",IFERROR(VLOOKUP($C174,Customers!$A:$B,2,FALSE),""))</f>
        <v/>
      </c>
      <c r="E174" s="11" t="n"/>
      <c r="F174" s="14" t="n"/>
      <c r="G174" s="17" t="n"/>
      <c r="H174" s="14">
        <f>IF($F174="","",ROUND($F174*$G174,0))</f>
        <v/>
      </c>
      <c r="I174" s="14">
        <f>IF($F174="","",$F174+$H174)</f>
        <v/>
      </c>
      <c r="J174" s="14">
        <f>IF($A174="","",SUMIFS(AR_Receipts!$D:$D,AR_Receipts!$B:$B,$A174))</f>
        <v/>
      </c>
      <c r="K174" s="14">
        <f>IF($A174="","",MAX(0,$I174-$J174))</f>
        <v/>
      </c>
      <c r="L174" s="11" t="n"/>
      <c r="M174" s="15">
        <f>IF(OR($B174="", $L174=""),"", $B174+IFERROR(VLOOKUP($L174,Terms!$A:$B,2,FALSE),0))</f>
        <v/>
      </c>
      <c r="N174" s="16">
        <f>IF(OR($M174="", $K174&lt;=0),"", Settings!$B$3-$M174)</f>
        <v/>
      </c>
      <c r="O174" s="11">
        <f>IF($A174="","",IF($K174=0,"Paid",IF($J174=0,"Open","Partially Paid")))</f>
        <v/>
      </c>
      <c r="P174" s="11" t="n"/>
      <c r="Q174" s="11" t="n"/>
    </row>
    <row r="175">
      <c r="A175" s="11" t="n"/>
      <c r="B175" s="15" t="n"/>
      <c r="C175" s="11" t="n"/>
      <c r="D175" s="11">
        <f>IF($C175="","",IFERROR(VLOOKUP($C175,Customers!$A:$B,2,FALSE),""))</f>
        <v/>
      </c>
      <c r="E175" s="11" t="n"/>
      <c r="F175" s="14" t="n"/>
      <c r="G175" s="17" t="n"/>
      <c r="H175" s="14">
        <f>IF($F175="","",ROUND($F175*$G175,0))</f>
        <v/>
      </c>
      <c r="I175" s="14">
        <f>IF($F175="","",$F175+$H175)</f>
        <v/>
      </c>
      <c r="J175" s="14">
        <f>IF($A175="","",SUMIFS(AR_Receipts!$D:$D,AR_Receipts!$B:$B,$A175))</f>
        <v/>
      </c>
      <c r="K175" s="14">
        <f>IF($A175="","",MAX(0,$I175-$J175))</f>
        <v/>
      </c>
      <c r="L175" s="11" t="n"/>
      <c r="M175" s="15">
        <f>IF(OR($B175="", $L175=""),"", $B175+IFERROR(VLOOKUP($L175,Terms!$A:$B,2,FALSE),0))</f>
        <v/>
      </c>
      <c r="N175" s="16">
        <f>IF(OR($M175="", $K175&lt;=0),"", Settings!$B$3-$M175)</f>
        <v/>
      </c>
      <c r="O175" s="11">
        <f>IF($A175="","",IF($K175=0,"Paid",IF($J175=0,"Open","Partially Paid")))</f>
        <v/>
      </c>
      <c r="P175" s="11" t="n"/>
      <c r="Q175" s="11" t="n"/>
    </row>
    <row r="176">
      <c r="A176" s="11" t="n"/>
      <c r="B176" s="15" t="n"/>
      <c r="C176" s="11" t="n"/>
      <c r="D176" s="11">
        <f>IF($C176="","",IFERROR(VLOOKUP($C176,Customers!$A:$B,2,FALSE),""))</f>
        <v/>
      </c>
      <c r="E176" s="11" t="n"/>
      <c r="F176" s="14" t="n"/>
      <c r="G176" s="17" t="n"/>
      <c r="H176" s="14">
        <f>IF($F176="","",ROUND($F176*$G176,0))</f>
        <v/>
      </c>
      <c r="I176" s="14">
        <f>IF($F176="","",$F176+$H176)</f>
        <v/>
      </c>
      <c r="J176" s="14">
        <f>IF($A176="","",SUMIFS(AR_Receipts!$D:$D,AR_Receipts!$B:$B,$A176))</f>
        <v/>
      </c>
      <c r="K176" s="14">
        <f>IF($A176="","",MAX(0,$I176-$J176))</f>
        <v/>
      </c>
      <c r="L176" s="11" t="n"/>
      <c r="M176" s="15">
        <f>IF(OR($B176="", $L176=""),"", $B176+IFERROR(VLOOKUP($L176,Terms!$A:$B,2,FALSE),0))</f>
        <v/>
      </c>
      <c r="N176" s="16">
        <f>IF(OR($M176="", $K176&lt;=0),"", Settings!$B$3-$M176)</f>
        <v/>
      </c>
      <c r="O176" s="11">
        <f>IF($A176="","",IF($K176=0,"Paid",IF($J176=0,"Open","Partially Paid")))</f>
        <v/>
      </c>
      <c r="P176" s="11" t="n"/>
      <c r="Q176" s="11" t="n"/>
    </row>
    <row r="177">
      <c r="A177" s="11" t="n"/>
      <c r="B177" s="15" t="n"/>
      <c r="C177" s="11" t="n"/>
      <c r="D177" s="11">
        <f>IF($C177="","",IFERROR(VLOOKUP($C177,Customers!$A:$B,2,FALSE),""))</f>
        <v/>
      </c>
      <c r="E177" s="11" t="n"/>
      <c r="F177" s="14" t="n"/>
      <c r="G177" s="17" t="n"/>
      <c r="H177" s="14">
        <f>IF($F177="","",ROUND($F177*$G177,0))</f>
        <v/>
      </c>
      <c r="I177" s="14">
        <f>IF($F177="","",$F177+$H177)</f>
        <v/>
      </c>
      <c r="J177" s="14">
        <f>IF($A177="","",SUMIFS(AR_Receipts!$D:$D,AR_Receipts!$B:$B,$A177))</f>
        <v/>
      </c>
      <c r="K177" s="14">
        <f>IF($A177="","",MAX(0,$I177-$J177))</f>
        <v/>
      </c>
      <c r="L177" s="11" t="n"/>
      <c r="M177" s="15">
        <f>IF(OR($B177="", $L177=""),"", $B177+IFERROR(VLOOKUP($L177,Terms!$A:$B,2,FALSE),0))</f>
        <v/>
      </c>
      <c r="N177" s="16">
        <f>IF(OR($M177="", $K177&lt;=0),"", Settings!$B$3-$M177)</f>
        <v/>
      </c>
      <c r="O177" s="11">
        <f>IF($A177="","",IF($K177=0,"Paid",IF($J177=0,"Open","Partially Paid")))</f>
        <v/>
      </c>
      <c r="P177" s="11" t="n"/>
      <c r="Q177" s="11" t="n"/>
    </row>
    <row r="178">
      <c r="A178" s="11" t="n"/>
      <c r="B178" s="15" t="n"/>
      <c r="C178" s="11" t="n"/>
      <c r="D178" s="11">
        <f>IF($C178="","",IFERROR(VLOOKUP($C178,Customers!$A:$B,2,FALSE),""))</f>
        <v/>
      </c>
      <c r="E178" s="11" t="n"/>
      <c r="F178" s="14" t="n"/>
      <c r="G178" s="17" t="n"/>
      <c r="H178" s="14">
        <f>IF($F178="","",ROUND($F178*$G178,0))</f>
        <v/>
      </c>
      <c r="I178" s="14">
        <f>IF($F178="","",$F178+$H178)</f>
        <v/>
      </c>
      <c r="J178" s="14">
        <f>IF($A178="","",SUMIFS(AR_Receipts!$D:$D,AR_Receipts!$B:$B,$A178))</f>
        <v/>
      </c>
      <c r="K178" s="14">
        <f>IF($A178="","",MAX(0,$I178-$J178))</f>
        <v/>
      </c>
      <c r="L178" s="11" t="n"/>
      <c r="M178" s="15">
        <f>IF(OR($B178="", $L178=""),"", $B178+IFERROR(VLOOKUP($L178,Terms!$A:$B,2,FALSE),0))</f>
        <v/>
      </c>
      <c r="N178" s="16">
        <f>IF(OR($M178="", $K178&lt;=0),"", Settings!$B$3-$M178)</f>
        <v/>
      </c>
      <c r="O178" s="11">
        <f>IF($A178="","",IF($K178=0,"Paid",IF($J178=0,"Open","Partially Paid")))</f>
        <v/>
      </c>
      <c r="P178" s="11" t="n"/>
      <c r="Q178" s="11" t="n"/>
    </row>
    <row r="179">
      <c r="A179" s="11" t="n"/>
      <c r="B179" s="15" t="n"/>
      <c r="C179" s="11" t="n"/>
      <c r="D179" s="11">
        <f>IF($C179="","",IFERROR(VLOOKUP($C179,Customers!$A:$B,2,FALSE),""))</f>
        <v/>
      </c>
      <c r="E179" s="11" t="n"/>
      <c r="F179" s="14" t="n"/>
      <c r="G179" s="17" t="n"/>
      <c r="H179" s="14">
        <f>IF($F179="","",ROUND($F179*$G179,0))</f>
        <v/>
      </c>
      <c r="I179" s="14">
        <f>IF($F179="","",$F179+$H179)</f>
        <v/>
      </c>
      <c r="J179" s="14">
        <f>IF($A179="","",SUMIFS(AR_Receipts!$D:$D,AR_Receipts!$B:$B,$A179))</f>
        <v/>
      </c>
      <c r="K179" s="14">
        <f>IF($A179="","",MAX(0,$I179-$J179))</f>
        <v/>
      </c>
      <c r="L179" s="11" t="n"/>
      <c r="M179" s="15">
        <f>IF(OR($B179="", $L179=""),"", $B179+IFERROR(VLOOKUP($L179,Terms!$A:$B,2,FALSE),0))</f>
        <v/>
      </c>
      <c r="N179" s="16">
        <f>IF(OR($M179="", $K179&lt;=0),"", Settings!$B$3-$M179)</f>
        <v/>
      </c>
      <c r="O179" s="11">
        <f>IF($A179="","",IF($K179=0,"Paid",IF($J179=0,"Open","Partially Paid")))</f>
        <v/>
      </c>
      <c r="P179" s="11" t="n"/>
      <c r="Q179" s="11" t="n"/>
    </row>
    <row r="180">
      <c r="A180" s="11" t="n"/>
      <c r="B180" s="15" t="n"/>
      <c r="C180" s="11" t="n"/>
      <c r="D180" s="11">
        <f>IF($C180="","",IFERROR(VLOOKUP($C180,Customers!$A:$B,2,FALSE),""))</f>
        <v/>
      </c>
      <c r="E180" s="11" t="n"/>
      <c r="F180" s="14" t="n"/>
      <c r="G180" s="17" t="n"/>
      <c r="H180" s="14">
        <f>IF($F180="","",ROUND($F180*$G180,0))</f>
        <v/>
      </c>
      <c r="I180" s="14">
        <f>IF($F180="","",$F180+$H180)</f>
        <v/>
      </c>
      <c r="J180" s="14">
        <f>IF($A180="","",SUMIFS(AR_Receipts!$D:$D,AR_Receipts!$B:$B,$A180))</f>
        <v/>
      </c>
      <c r="K180" s="14">
        <f>IF($A180="","",MAX(0,$I180-$J180))</f>
        <v/>
      </c>
      <c r="L180" s="11" t="n"/>
      <c r="M180" s="15">
        <f>IF(OR($B180="", $L180=""),"", $B180+IFERROR(VLOOKUP($L180,Terms!$A:$B,2,FALSE),0))</f>
        <v/>
      </c>
      <c r="N180" s="16">
        <f>IF(OR($M180="", $K180&lt;=0),"", Settings!$B$3-$M180)</f>
        <v/>
      </c>
      <c r="O180" s="11">
        <f>IF($A180="","",IF($K180=0,"Paid",IF($J180=0,"Open","Partially Paid")))</f>
        <v/>
      </c>
      <c r="P180" s="11" t="n"/>
      <c r="Q180" s="11" t="n"/>
    </row>
    <row r="181">
      <c r="A181" s="11" t="n"/>
      <c r="B181" s="15" t="n"/>
      <c r="C181" s="11" t="n"/>
      <c r="D181" s="11">
        <f>IF($C181="","",IFERROR(VLOOKUP($C181,Customers!$A:$B,2,FALSE),""))</f>
        <v/>
      </c>
      <c r="E181" s="11" t="n"/>
      <c r="F181" s="14" t="n"/>
      <c r="G181" s="17" t="n"/>
      <c r="H181" s="14">
        <f>IF($F181="","",ROUND($F181*$G181,0))</f>
        <v/>
      </c>
      <c r="I181" s="14">
        <f>IF($F181="","",$F181+$H181)</f>
        <v/>
      </c>
      <c r="J181" s="14">
        <f>IF($A181="","",SUMIFS(AR_Receipts!$D:$D,AR_Receipts!$B:$B,$A181))</f>
        <v/>
      </c>
      <c r="K181" s="14">
        <f>IF($A181="","",MAX(0,$I181-$J181))</f>
        <v/>
      </c>
      <c r="L181" s="11" t="n"/>
      <c r="M181" s="15">
        <f>IF(OR($B181="", $L181=""),"", $B181+IFERROR(VLOOKUP($L181,Terms!$A:$B,2,FALSE),0))</f>
        <v/>
      </c>
      <c r="N181" s="16">
        <f>IF(OR($M181="", $K181&lt;=0),"", Settings!$B$3-$M181)</f>
        <v/>
      </c>
      <c r="O181" s="11">
        <f>IF($A181="","",IF($K181=0,"Paid",IF($J181=0,"Open","Partially Paid")))</f>
        <v/>
      </c>
      <c r="P181" s="11" t="n"/>
      <c r="Q181" s="11" t="n"/>
    </row>
    <row r="182">
      <c r="A182" s="11" t="n"/>
      <c r="B182" s="15" t="n"/>
      <c r="C182" s="11" t="n"/>
      <c r="D182" s="11">
        <f>IF($C182="","",IFERROR(VLOOKUP($C182,Customers!$A:$B,2,FALSE),""))</f>
        <v/>
      </c>
      <c r="E182" s="11" t="n"/>
      <c r="F182" s="14" t="n"/>
      <c r="G182" s="17" t="n"/>
      <c r="H182" s="14">
        <f>IF($F182="","",ROUND($F182*$G182,0))</f>
        <v/>
      </c>
      <c r="I182" s="14">
        <f>IF($F182="","",$F182+$H182)</f>
        <v/>
      </c>
      <c r="J182" s="14">
        <f>IF($A182="","",SUMIFS(AR_Receipts!$D:$D,AR_Receipts!$B:$B,$A182))</f>
        <v/>
      </c>
      <c r="K182" s="14">
        <f>IF($A182="","",MAX(0,$I182-$J182))</f>
        <v/>
      </c>
      <c r="L182" s="11" t="n"/>
      <c r="M182" s="15">
        <f>IF(OR($B182="", $L182=""),"", $B182+IFERROR(VLOOKUP($L182,Terms!$A:$B,2,FALSE),0))</f>
        <v/>
      </c>
      <c r="N182" s="16">
        <f>IF(OR($M182="", $K182&lt;=0),"", Settings!$B$3-$M182)</f>
        <v/>
      </c>
      <c r="O182" s="11">
        <f>IF($A182="","",IF($K182=0,"Paid",IF($J182=0,"Open","Partially Paid")))</f>
        <v/>
      </c>
      <c r="P182" s="11" t="n"/>
      <c r="Q182" s="11" t="n"/>
    </row>
    <row r="183">
      <c r="A183" s="11" t="n"/>
      <c r="B183" s="15" t="n"/>
      <c r="C183" s="11" t="n"/>
      <c r="D183" s="11">
        <f>IF($C183="","",IFERROR(VLOOKUP($C183,Customers!$A:$B,2,FALSE),""))</f>
        <v/>
      </c>
      <c r="E183" s="11" t="n"/>
      <c r="F183" s="14" t="n"/>
      <c r="G183" s="17" t="n"/>
      <c r="H183" s="14">
        <f>IF($F183="","",ROUND($F183*$G183,0))</f>
        <v/>
      </c>
      <c r="I183" s="14">
        <f>IF($F183="","",$F183+$H183)</f>
        <v/>
      </c>
      <c r="J183" s="14">
        <f>IF($A183="","",SUMIFS(AR_Receipts!$D:$D,AR_Receipts!$B:$B,$A183))</f>
        <v/>
      </c>
      <c r="K183" s="14">
        <f>IF($A183="","",MAX(0,$I183-$J183))</f>
        <v/>
      </c>
      <c r="L183" s="11" t="n"/>
      <c r="M183" s="15">
        <f>IF(OR($B183="", $L183=""),"", $B183+IFERROR(VLOOKUP($L183,Terms!$A:$B,2,FALSE),0))</f>
        <v/>
      </c>
      <c r="N183" s="16">
        <f>IF(OR($M183="", $K183&lt;=0),"", Settings!$B$3-$M183)</f>
        <v/>
      </c>
      <c r="O183" s="11">
        <f>IF($A183="","",IF($K183=0,"Paid",IF($J183=0,"Open","Partially Paid")))</f>
        <v/>
      </c>
      <c r="P183" s="11" t="n"/>
      <c r="Q183" s="11" t="n"/>
    </row>
    <row r="184">
      <c r="A184" s="11" t="n"/>
      <c r="B184" s="15" t="n"/>
      <c r="C184" s="11" t="n"/>
      <c r="D184" s="11">
        <f>IF($C184="","",IFERROR(VLOOKUP($C184,Customers!$A:$B,2,FALSE),""))</f>
        <v/>
      </c>
      <c r="E184" s="11" t="n"/>
      <c r="F184" s="14" t="n"/>
      <c r="G184" s="17" t="n"/>
      <c r="H184" s="14">
        <f>IF($F184="","",ROUND($F184*$G184,0))</f>
        <v/>
      </c>
      <c r="I184" s="14">
        <f>IF($F184="","",$F184+$H184)</f>
        <v/>
      </c>
      <c r="J184" s="14">
        <f>IF($A184="","",SUMIFS(AR_Receipts!$D:$D,AR_Receipts!$B:$B,$A184))</f>
        <v/>
      </c>
      <c r="K184" s="14">
        <f>IF($A184="","",MAX(0,$I184-$J184))</f>
        <v/>
      </c>
      <c r="L184" s="11" t="n"/>
      <c r="M184" s="15">
        <f>IF(OR($B184="", $L184=""),"", $B184+IFERROR(VLOOKUP($L184,Terms!$A:$B,2,FALSE),0))</f>
        <v/>
      </c>
      <c r="N184" s="16">
        <f>IF(OR($M184="", $K184&lt;=0),"", Settings!$B$3-$M184)</f>
        <v/>
      </c>
      <c r="O184" s="11">
        <f>IF($A184="","",IF($K184=0,"Paid",IF($J184=0,"Open","Partially Paid")))</f>
        <v/>
      </c>
      <c r="P184" s="11" t="n"/>
      <c r="Q184" s="11" t="n"/>
    </row>
    <row r="185">
      <c r="A185" s="11" t="n"/>
      <c r="B185" s="15" t="n"/>
      <c r="C185" s="11" t="n"/>
      <c r="D185" s="11">
        <f>IF($C185="","",IFERROR(VLOOKUP($C185,Customers!$A:$B,2,FALSE),""))</f>
        <v/>
      </c>
      <c r="E185" s="11" t="n"/>
      <c r="F185" s="14" t="n"/>
      <c r="G185" s="17" t="n"/>
      <c r="H185" s="14">
        <f>IF($F185="","",ROUND($F185*$G185,0))</f>
        <v/>
      </c>
      <c r="I185" s="14">
        <f>IF($F185="","",$F185+$H185)</f>
        <v/>
      </c>
      <c r="J185" s="14">
        <f>IF($A185="","",SUMIFS(AR_Receipts!$D:$D,AR_Receipts!$B:$B,$A185))</f>
        <v/>
      </c>
      <c r="K185" s="14">
        <f>IF($A185="","",MAX(0,$I185-$J185))</f>
        <v/>
      </c>
      <c r="L185" s="11" t="n"/>
      <c r="M185" s="15">
        <f>IF(OR($B185="", $L185=""),"", $B185+IFERROR(VLOOKUP($L185,Terms!$A:$B,2,FALSE),0))</f>
        <v/>
      </c>
      <c r="N185" s="16">
        <f>IF(OR($M185="", $K185&lt;=0),"", Settings!$B$3-$M185)</f>
        <v/>
      </c>
      <c r="O185" s="11">
        <f>IF($A185="","",IF($K185=0,"Paid",IF($J185=0,"Open","Partially Paid")))</f>
        <v/>
      </c>
      <c r="P185" s="11" t="n"/>
      <c r="Q185" s="11" t="n"/>
    </row>
    <row r="186">
      <c r="A186" s="11" t="n"/>
      <c r="B186" s="15" t="n"/>
      <c r="C186" s="11" t="n"/>
      <c r="D186" s="11">
        <f>IF($C186="","",IFERROR(VLOOKUP($C186,Customers!$A:$B,2,FALSE),""))</f>
        <v/>
      </c>
      <c r="E186" s="11" t="n"/>
      <c r="F186" s="14" t="n"/>
      <c r="G186" s="17" t="n"/>
      <c r="H186" s="14">
        <f>IF($F186="","",ROUND($F186*$G186,0))</f>
        <v/>
      </c>
      <c r="I186" s="14">
        <f>IF($F186="","",$F186+$H186)</f>
        <v/>
      </c>
      <c r="J186" s="14">
        <f>IF($A186="","",SUMIFS(AR_Receipts!$D:$D,AR_Receipts!$B:$B,$A186))</f>
        <v/>
      </c>
      <c r="K186" s="14">
        <f>IF($A186="","",MAX(0,$I186-$J186))</f>
        <v/>
      </c>
      <c r="L186" s="11" t="n"/>
      <c r="M186" s="15">
        <f>IF(OR($B186="", $L186=""),"", $B186+IFERROR(VLOOKUP($L186,Terms!$A:$B,2,FALSE),0))</f>
        <v/>
      </c>
      <c r="N186" s="16">
        <f>IF(OR($M186="", $K186&lt;=0),"", Settings!$B$3-$M186)</f>
        <v/>
      </c>
      <c r="O186" s="11">
        <f>IF($A186="","",IF($K186=0,"Paid",IF($J186=0,"Open","Partially Paid")))</f>
        <v/>
      </c>
      <c r="P186" s="11" t="n"/>
      <c r="Q186" s="11" t="n"/>
    </row>
    <row r="187">
      <c r="A187" s="11" t="n"/>
      <c r="B187" s="15" t="n"/>
      <c r="C187" s="11" t="n"/>
      <c r="D187" s="11">
        <f>IF($C187="","",IFERROR(VLOOKUP($C187,Customers!$A:$B,2,FALSE),""))</f>
        <v/>
      </c>
      <c r="E187" s="11" t="n"/>
      <c r="F187" s="14" t="n"/>
      <c r="G187" s="17" t="n"/>
      <c r="H187" s="14">
        <f>IF($F187="","",ROUND($F187*$G187,0))</f>
        <v/>
      </c>
      <c r="I187" s="14">
        <f>IF($F187="","",$F187+$H187)</f>
        <v/>
      </c>
      <c r="J187" s="14">
        <f>IF($A187="","",SUMIFS(AR_Receipts!$D:$D,AR_Receipts!$B:$B,$A187))</f>
        <v/>
      </c>
      <c r="K187" s="14">
        <f>IF($A187="","",MAX(0,$I187-$J187))</f>
        <v/>
      </c>
      <c r="L187" s="11" t="n"/>
      <c r="M187" s="15">
        <f>IF(OR($B187="", $L187=""),"", $B187+IFERROR(VLOOKUP($L187,Terms!$A:$B,2,FALSE),0))</f>
        <v/>
      </c>
      <c r="N187" s="16">
        <f>IF(OR($M187="", $K187&lt;=0),"", Settings!$B$3-$M187)</f>
        <v/>
      </c>
      <c r="O187" s="11">
        <f>IF($A187="","",IF($K187=0,"Paid",IF($J187=0,"Open","Partially Paid")))</f>
        <v/>
      </c>
      <c r="P187" s="11" t="n"/>
      <c r="Q187" s="11" t="n"/>
    </row>
    <row r="188">
      <c r="A188" s="11" t="n"/>
      <c r="B188" s="15" t="n"/>
      <c r="C188" s="11" t="n"/>
      <c r="D188" s="11">
        <f>IF($C188="","",IFERROR(VLOOKUP($C188,Customers!$A:$B,2,FALSE),""))</f>
        <v/>
      </c>
      <c r="E188" s="11" t="n"/>
      <c r="F188" s="14" t="n"/>
      <c r="G188" s="17" t="n"/>
      <c r="H188" s="14">
        <f>IF($F188="","",ROUND($F188*$G188,0))</f>
        <v/>
      </c>
      <c r="I188" s="14">
        <f>IF($F188="","",$F188+$H188)</f>
        <v/>
      </c>
      <c r="J188" s="14">
        <f>IF($A188="","",SUMIFS(AR_Receipts!$D:$D,AR_Receipts!$B:$B,$A188))</f>
        <v/>
      </c>
      <c r="K188" s="14">
        <f>IF($A188="","",MAX(0,$I188-$J188))</f>
        <v/>
      </c>
      <c r="L188" s="11" t="n"/>
      <c r="M188" s="15">
        <f>IF(OR($B188="", $L188=""),"", $B188+IFERROR(VLOOKUP($L188,Terms!$A:$B,2,FALSE),0))</f>
        <v/>
      </c>
      <c r="N188" s="16">
        <f>IF(OR($M188="", $K188&lt;=0),"", Settings!$B$3-$M188)</f>
        <v/>
      </c>
      <c r="O188" s="11">
        <f>IF($A188="","",IF($K188=0,"Paid",IF($J188=0,"Open","Partially Paid")))</f>
        <v/>
      </c>
      <c r="P188" s="11" t="n"/>
      <c r="Q188" s="11" t="n"/>
    </row>
    <row r="189">
      <c r="A189" s="11" t="n"/>
      <c r="B189" s="15" t="n"/>
      <c r="C189" s="11" t="n"/>
      <c r="D189" s="11">
        <f>IF($C189="","",IFERROR(VLOOKUP($C189,Customers!$A:$B,2,FALSE),""))</f>
        <v/>
      </c>
      <c r="E189" s="11" t="n"/>
      <c r="F189" s="14" t="n"/>
      <c r="G189" s="17" t="n"/>
      <c r="H189" s="14">
        <f>IF($F189="","",ROUND($F189*$G189,0))</f>
        <v/>
      </c>
      <c r="I189" s="14">
        <f>IF($F189="","",$F189+$H189)</f>
        <v/>
      </c>
      <c r="J189" s="14">
        <f>IF($A189="","",SUMIFS(AR_Receipts!$D:$D,AR_Receipts!$B:$B,$A189))</f>
        <v/>
      </c>
      <c r="K189" s="14">
        <f>IF($A189="","",MAX(0,$I189-$J189))</f>
        <v/>
      </c>
      <c r="L189" s="11" t="n"/>
      <c r="M189" s="15">
        <f>IF(OR($B189="", $L189=""),"", $B189+IFERROR(VLOOKUP($L189,Terms!$A:$B,2,FALSE),0))</f>
        <v/>
      </c>
      <c r="N189" s="16">
        <f>IF(OR($M189="", $K189&lt;=0),"", Settings!$B$3-$M189)</f>
        <v/>
      </c>
      <c r="O189" s="11">
        <f>IF($A189="","",IF($K189=0,"Paid",IF($J189=0,"Open","Partially Paid")))</f>
        <v/>
      </c>
      <c r="P189" s="11" t="n"/>
      <c r="Q189" s="11" t="n"/>
    </row>
    <row r="190">
      <c r="A190" s="11" t="n"/>
      <c r="B190" s="15" t="n"/>
      <c r="C190" s="11" t="n"/>
      <c r="D190" s="11">
        <f>IF($C190="","",IFERROR(VLOOKUP($C190,Customers!$A:$B,2,FALSE),""))</f>
        <v/>
      </c>
      <c r="E190" s="11" t="n"/>
      <c r="F190" s="14" t="n"/>
      <c r="G190" s="17" t="n"/>
      <c r="H190" s="14">
        <f>IF($F190="","",ROUND($F190*$G190,0))</f>
        <v/>
      </c>
      <c r="I190" s="14">
        <f>IF($F190="","",$F190+$H190)</f>
        <v/>
      </c>
      <c r="J190" s="14">
        <f>IF($A190="","",SUMIFS(AR_Receipts!$D:$D,AR_Receipts!$B:$B,$A190))</f>
        <v/>
      </c>
      <c r="K190" s="14">
        <f>IF($A190="","",MAX(0,$I190-$J190))</f>
        <v/>
      </c>
      <c r="L190" s="11" t="n"/>
      <c r="M190" s="15">
        <f>IF(OR($B190="", $L190=""),"", $B190+IFERROR(VLOOKUP($L190,Terms!$A:$B,2,FALSE),0))</f>
        <v/>
      </c>
      <c r="N190" s="16">
        <f>IF(OR($M190="", $K190&lt;=0),"", Settings!$B$3-$M190)</f>
        <v/>
      </c>
      <c r="O190" s="11">
        <f>IF($A190="","",IF($K190=0,"Paid",IF($J190=0,"Open","Partially Paid")))</f>
        <v/>
      </c>
      <c r="P190" s="11" t="n"/>
      <c r="Q190" s="11" t="n"/>
    </row>
    <row r="191">
      <c r="A191" s="11" t="n"/>
      <c r="B191" s="15" t="n"/>
      <c r="C191" s="11" t="n"/>
      <c r="D191" s="11">
        <f>IF($C191="","",IFERROR(VLOOKUP($C191,Customers!$A:$B,2,FALSE),""))</f>
        <v/>
      </c>
      <c r="E191" s="11" t="n"/>
      <c r="F191" s="14" t="n"/>
      <c r="G191" s="17" t="n"/>
      <c r="H191" s="14">
        <f>IF($F191="","",ROUND($F191*$G191,0))</f>
        <v/>
      </c>
      <c r="I191" s="14">
        <f>IF($F191="","",$F191+$H191)</f>
        <v/>
      </c>
      <c r="J191" s="14">
        <f>IF($A191="","",SUMIFS(AR_Receipts!$D:$D,AR_Receipts!$B:$B,$A191))</f>
        <v/>
      </c>
      <c r="K191" s="14">
        <f>IF($A191="","",MAX(0,$I191-$J191))</f>
        <v/>
      </c>
      <c r="L191" s="11" t="n"/>
      <c r="M191" s="15">
        <f>IF(OR($B191="", $L191=""),"", $B191+IFERROR(VLOOKUP($L191,Terms!$A:$B,2,FALSE),0))</f>
        <v/>
      </c>
      <c r="N191" s="16">
        <f>IF(OR($M191="", $K191&lt;=0),"", Settings!$B$3-$M191)</f>
        <v/>
      </c>
      <c r="O191" s="11">
        <f>IF($A191="","",IF($K191=0,"Paid",IF($J191=0,"Open","Partially Paid")))</f>
        <v/>
      </c>
      <c r="P191" s="11" t="n"/>
      <c r="Q191" s="11" t="n"/>
    </row>
    <row r="192">
      <c r="A192" s="11" t="n"/>
      <c r="B192" s="15" t="n"/>
      <c r="C192" s="11" t="n"/>
      <c r="D192" s="11">
        <f>IF($C192="","",IFERROR(VLOOKUP($C192,Customers!$A:$B,2,FALSE),""))</f>
        <v/>
      </c>
      <c r="E192" s="11" t="n"/>
      <c r="F192" s="14" t="n"/>
      <c r="G192" s="17" t="n"/>
      <c r="H192" s="14">
        <f>IF($F192="","",ROUND($F192*$G192,0))</f>
        <v/>
      </c>
      <c r="I192" s="14">
        <f>IF($F192="","",$F192+$H192)</f>
        <v/>
      </c>
      <c r="J192" s="14">
        <f>IF($A192="","",SUMIFS(AR_Receipts!$D:$D,AR_Receipts!$B:$B,$A192))</f>
        <v/>
      </c>
      <c r="K192" s="14">
        <f>IF($A192="","",MAX(0,$I192-$J192))</f>
        <v/>
      </c>
      <c r="L192" s="11" t="n"/>
      <c r="M192" s="15">
        <f>IF(OR($B192="", $L192=""),"", $B192+IFERROR(VLOOKUP($L192,Terms!$A:$B,2,FALSE),0))</f>
        <v/>
      </c>
      <c r="N192" s="16">
        <f>IF(OR($M192="", $K192&lt;=0),"", Settings!$B$3-$M192)</f>
        <v/>
      </c>
      <c r="O192" s="11">
        <f>IF($A192="","",IF($K192=0,"Paid",IF($J192=0,"Open","Partially Paid")))</f>
        <v/>
      </c>
      <c r="P192" s="11" t="n"/>
      <c r="Q192" s="11" t="n"/>
    </row>
    <row r="193">
      <c r="A193" s="11" t="n"/>
      <c r="B193" s="15" t="n"/>
      <c r="C193" s="11" t="n"/>
      <c r="D193" s="11">
        <f>IF($C193="","",IFERROR(VLOOKUP($C193,Customers!$A:$B,2,FALSE),""))</f>
        <v/>
      </c>
      <c r="E193" s="11" t="n"/>
      <c r="F193" s="14" t="n"/>
      <c r="G193" s="17" t="n"/>
      <c r="H193" s="14">
        <f>IF($F193="","",ROUND($F193*$G193,0))</f>
        <v/>
      </c>
      <c r="I193" s="14">
        <f>IF($F193="","",$F193+$H193)</f>
        <v/>
      </c>
      <c r="J193" s="14">
        <f>IF($A193="","",SUMIFS(AR_Receipts!$D:$D,AR_Receipts!$B:$B,$A193))</f>
        <v/>
      </c>
      <c r="K193" s="14">
        <f>IF($A193="","",MAX(0,$I193-$J193))</f>
        <v/>
      </c>
      <c r="L193" s="11" t="n"/>
      <c r="M193" s="15">
        <f>IF(OR($B193="", $L193=""),"", $B193+IFERROR(VLOOKUP($L193,Terms!$A:$B,2,FALSE),0))</f>
        <v/>
      </c>
      <c r="N193" s="16">
        <f>IF(OR($M193="", $K193&lt;=0),"", Settings!$B$3-$M193)</f>
        <v/>
      </c>
      <c r="O193" s="11">
        <f>IF($A193="","",IF($K193=0,"Paid",IF($J193=0,"Open","Partially Paid")))</f>
        <v/>
      </c>
      <c r="P193" s="11" t="n"/>
      <c r="Q193" s="11" t="n"/>
    </row>
    <row r="194">
      <c r="A194" s="11" t="n"/>
      <c r="B194" s="15" t="n"/>
      <c r="C194" s="11" t="n"/>
      <c r="D194" s="11">
        <f>IF($C194="","",IFERROR(VLOOKUP($C194,Customers!$A:$B,2,FALSE),""))</f>
        <v/>
      </c>
      <c r="E194" s="11" t="n"/>
      <c r="F194" s="14" t="n"/>
      <c r="G194" s="17" t="n"/>
      <c r="H194" s="14">
        <f>IF($F194="","",ROUND($F194*$G194,0))</f>
        <v/>
      </c>
      <c r="I194" s="14">
        <f>IF($F194="","",$F194+$H194)</f>
        <v/>
      </c>
      <c r="J194" s="14">
        <f>IF($A194="","",SUMIFS(AR_Receipts!$D:$D,AR_Receipts!$B:$B,$A194))</f>
        <v/>
      </c>
      <c r="K194" s="14">
        <f>IF($A194="","",MAX(0,$I194-$J194))</f>
        <v/>
      </c>
      <c r="L194" s="11" t="n"/>
      <c r="M194" s="15">
        <f>IF(OR($B194="", $L194=""),"", $B194+IFERROR(VLOOKUP($L194,Terms!$A:$B,2,FALSE),0))</f>
        <v/>
      </c>
      <c r="N194" s="16">
        <f>IF(OR($M194="", $K194&lt;=0),"", Settings!$B$3-$M194)</f>
        <v/>
      </c>
      <c r="O194" s="11">
        <f>IF($A194="","",IF($K194=0,"Paid",IF($J194=0,"Open","Partially Paid")))</f>
        <v/>
      </c>
      <c r="P194" s="11" t="n"/>
      <c r="Q194" s="11" t="n"/>
    </row>
    <row r="195">
      <c r="A195" s="11" t="n"/>
      <c r="B195" s="15" t="n"/>
      <c r="C195" s="11" t="n"/>
      <c r="D195" s="11">
        <f>IF($C195="","",IFERROR(VLOOKUP($C195,Customers!$A:$B,2,FALSE),""))</f>
        <v/>
      </c>
      <c r="E195" s="11" t="n"/>
      <c r="F195" s="14" t="n"/>
      <c r="G195" s="17" t="n"/>
      <c r="H195" s="14">
        <f>IF($F195="","",ROUND($F195*$G195,0))</f>
        <v/>
      </c>
      <c r="I195" s="14">
        <f>IF($F195="","",$F195+$H195)</f>
        <v/>
      </c>
      <c r="J195" s="14">
        <f>IF($A195="","",SUMIFS(AR_Receipts!$D:$D,AR_Receipts!$B:$B,$A195))</f>
        <v/>
      </c>
      <c r="K195" s="14">
        <f>IF($A195="","",MAX(0,$I195-$J195))</f>
        <v/>
      </c>
      <c r="L195" s="11" t="n"/>
      <c r="M195" s="15">
        <f>IF(OR($B195="", $L195=""),"", $B195+IFERROR(VLOOKUP($L195,Terms!$A:$B,2,FALSE),0))</f>
        <v/>
      </c>
      <c r="N195" s="16">
        <f>IF(OR($M195="", $K195&lt;=0),"", Settings!$B$3-$M195)</f>
        <v/>
      </c>
      <c r="O195" s="11">
        <f>IF($A195="","",IF($K195=0,"Paid",IF($J195=0,"Open","Partially Paid")))</f>
        <v/>
      </c>
      <c r="P195" s="11" t="n"/>
      <c r="Q195" s="11" t="n"/>
    </row>
    <row r="196">
      <c r="A196" s="11" t="n"/>
      <c r="B196" s="15" t="n"/>
      <c r="C196" s="11" t="n"/>
      <c r="D196" s="11">
        <f>IF($C196="","",IFERROR(VLOOKUP($C196,Customers!$A:$B,2,FALSE),""))</f>
        <v/>
      </c>
      <c r="E196" s="11" t="n"/>
      <c r="F196" s="14" t="n"/>
      <c r="G196" s="17" t="n"/>
      <c r="H196" s="14">
        <f>IF($F196="","",ROUND($F196*$G196,0))</f>
        <v/>
      </c>
      <c r="I196" s="14">
        <f>IF($F196="","",$F196+$H196)</f>
        <v/>
      </c>
      <c r="J196" s="14">
        <f>IF($A196="","",SUMIFS(AR_Receipts!$D:$D,AR_Receipts!$B:$B,$A196))</f>
        <v/>
      </c>
      <c r="K196" s="14">
        <f>IF($A196="","",MAX(0,$I196-$J196))</f>
        <v/>
      </c>
      <c r="L196" s="11" t="n"/>
      <c r="M196" s="15">
        <f>IF(OR($B196="", $L196=""),"", $B196+IFERROR(VLOOKUP($L196,Terms!$A:$B,2,FALSE),0))</f>
        <v/>
      </c>
      <c r="N196" s="16">
        <f>IF(OR($M196="", $K196&lt;=0),"", Settings!$B$3-$M196)</f>
        <v/>
      </c>
      <c r="O196" s="11">
        <f>IF($A196="","",IF($K196=0,"Paid",IF($J196=0,"Open","Partially Paid")))</f>
        <v/>
      </c>
      <c r="P196" s="11" t="n"/>
      <c r="Q196" s="11" t="n"/>
    </row>
    <row r="197">
      <c r="A197" s="11" t="n"/>
      <c r="B197" s="15" t="n"/>
      <c r="C197" s="11" t="n"/>
      <c r="D197" s="11">
        <f>IF($C197="","",IFERROR(VLOOKUP($C197,Customers!$A:$B,2,FALSE),""))</f>
        <v/>
      </c>
      <c r="E197" s="11" t="n"/>
      <c r="F197" s="14" t="n"/>
      <c r="G197" s="17" t="n"/>
      <c r="H197" s="14">
        <f>IF($F197="","",ROUND($F197*$G197,0))</f>
        <v/>
      </c>
      <c r="I197" s="14">
        <f>IF($F197="","",$F197+$H197)</f>
        <v/>
      </c>
      <c r="J197" s="14">
        <f>IF($A197="","",SUMIFS(AR_Receipts!$D:$D,AR_Receipts!$B:$B,$A197))</f>
        <v/>
      </c>
      <c r="K197" s="14">
        <f>IF($A197="","",MAX(0,$I197-$J197))</f>
        <v/>
      </c>
      <c r="L197" s="11" t="n"/>
      <c r="M197" s="15">
        <f>IF(OR($B197="", $L197=""),"", $B197+IFERROR(VLOOKUP($L197,Terms!$A:$B,2,FALSE),0))</f>
        <v/>
      </c>
      <c r="N197" s="16">
        <f>IF(OR($M197="", $K197&lt;=0),"", Settings!$B$3-$M197)</f>
        <v/>
      </c>
      <c r="O197" s="11">
        <f>IF($A197="","",IF($K197=0,"Paid",IF($J197=0,"Open","Partially Paid")))</f>
        <v/>
      </c>
      <c r="P197" s="11" t="n"/>
      <c r="Q197" s="11" t="n"/>
    </row>
    <row r="198">
      <c r="A198" s="11" t="n"/>
      <c r="B198" s="15" t="n"/>
      <c r="C198" s="11" t="n"/>
      <c r="D198" s="11">
        <f>IF($C198="","",IFERROR(VLOOKUP($C198,Customers!$A:$B,2,FALSE),""))</f>
        <v/>
      </c>
      <c r="E198" s="11" t="n"/>
      <c r="F198" s="14" t="n"/>
      <c r="G198" s="17" t="n"/>
      <c r="H198" s="14">
        <f>IF($F198="","",ROUND($F198*$G198,0))</f>
        <v/>
      </c>
      <c r="I198" s="14">
        <f>IF($F198="","",$F198+$H198)</f>
        <v/>
      </c>
      <c r="J198" s="14">
        <f>IF($A198="","",SUMIFS(AR_Receipts!$D:$D,AR_Receipts!$B:$B,$A198))</f>
        <v/>
      </c>
      <c r="K198" s="14">
        <f>IF($A198="","",MAX(0,$I198-$J198))</f>
        <v/>
      </c>
      <c r="L198" s="11" t="n"/>
      <c r="M198" s="15">
        <f>IF(OR($B198="", $L198=""),"", $B198+IFERROR(VLOOKUP($L198,Terms!$A:$B,2,FALSE),0))</f>
        <v/>
      </c>
      <c r="N198" s="16">
        <f>IF(OR($M198="", $K198&lt;=0),"", Settings!$B$3-$M198)</f>
        <v/>
      </c>
      <c r="O198" s="11">
        <f>IF($A198="","",IF($K198=0,"Paid",IF($J198=0,"Open","Partially Paid")))</f>
        <v/>
      </c>
      <c r="P198" s="11" t="n"/>
      <c r="Q198" s="11" t="n"/>
    </row>
    <row r="199">
      <c r="A199" s="11" t="n"/>
      <c r="B199" s="15" t="n"/>
      <c r="C199" s="11" t="n"/>
      <c r="D199" s="11">
        <f>IF($C199="","",IFERROR(VLOOKUP($C199,Customers!$A:$B,2,FALSE),""))</f>
        <v/>
      </c>
      <c r="E199" s="11" t="n"/>
      <c r="F199" s="14" t="n"/>
      <c r="G199" s="17" t="n"/>
      <c r="H199" s="14">
        <f>IF($F199="","",ROUND($F199*$G199,0))</f>
        <v/>
      </c>
      <c r="I199" s="14">
        <f>IF($F199="","",$F199+$H199)</f>
        <v/>
      </c>
      <c r="J199" s="14">
        <f>IF($A199="","",SUMIFS(AR_Receipts!$D:$D,AR_Receipts!$B:$B,$A199))</f>
        <v/>
      </c>
      <c r="K199" s="14">
        <f>IF($A199="","",MAX(0,$I199-$J199))</f>
        <v/>
      </c>
      <c r="L199" s="11" t="n"/>
      <c r="M199" s="15">
        <f>IF(OR($B199="", $L199=""),"", $B199+IFERROR(VLOOKUP($L199,Terms!$A:$B,2,FALSE),0))</f>
        <v/>
      </c>
      <c r="N199" s="16">
        <f>IF(OR($M199="", $K199&lt;=0),"", Settings!$B$3-$M199)</f>
        <v/>
      </c>
      <c r="O199" s="11">
        <f>IF($A199="","",IF($K199=0,"Paid",IF($J199=0,"Open","Partially Paid")))</f>
        <v/>
      </c>
      <c r="P199" s="11" t="n"/>
      <c r="Q199" s="11" t="n"/>
    </row>
    <row r="200">
      <c r="A200" s="11" t="n"/>
      <c r="B200" s="15" t="n"/>
      <c r="C200" s="11" t="n"/>
      <c r="D200" s="11">
        <f>IF($C200="","",IFERROR(VLOOKUP($C200,Customers!$A:$B,2,FALSE),""))</f>
        <v/>
      </c>
      <c r="E200" s="11" t="n"/>
      <c r="F200" s="14" t="n"/>
      <c r="G200" s="17" t="n"/>
      <c r="H200" s="14">
        <f>IF($F200="","",ROUND($F200*$G200,0))</f>
        <v/>
      </c>
      <c r="I200" s="14">
        <f>IF($F200="","",$F200+$H200)</f>
        <v/>
      </c>
      <c r="J200" s="14">
        <f>IF($A200="","",SUMIFS(AR_Receipts!$D:$D,AR_Receipts!$B:$B,$A200))</f>
        <v/>
      </c>
      <c r="K200" s="14">
        <f>IF($A200="","",MAX(0,$I200-$J200))</f>
        <v/>
      </c>
      <c r="L200" s="11" t="n"/>
      <c r="M200" s="15">
        <f>IF(OR($B200="", $L200=""),"", $B200+IFERROR(VLOOKUP($L200,Terms!$A:$B,2,FALSE),0))</f>
        <v/>
      </c>
      <c r="N200" s="16">
        <f>IF(OR($M200="", $K200&lt;=0),"", Settings!$B$3-$M200)</f>
        <v/>
      </c>
      <c r="O200" s="11">
        <f>IF($A200="","",IF($K200=0,"Paid",IF($J200=0,"Open","Partially Paid")))</f>
        <v/>
      </c>
      <c r="P200" s="11" t="n"/>
      <c r="Q200" s="11" t="n"/>
    </row>
    <row r="201">
      <c r="A201" s="11" t="n"/>
      <c r="B201" s="15" t="n"/>
      <c r="C201" s="11" t="n"/>
      <c r="D201" s="11">
        <f>IF($C201="","",IFERROR(VLOOKUP($C201,Customers!$A:$B,2,FALSE),""))</f>
        <v/>
      </c>
      <c r="E201" s="11" t="n"/>
      <c r="F201" s="14" t="n"/>
      <c r="G201" s="17" t="n"/>
      <c r="H201" s="14">
        <f>IF($F201="","",ROUND($F201*$G201,0))</f>
        <v/>
      </c>
      <c r="I201" s="14">
        <f>IF($F201="","",$F201+$H201)</f>
        <v/>
      </c>
      <c r="J201" s="14">
        <f>IF($A201="","",SUMIFS(AR_Receipts!$D:$D,AR_Receipts!$B:$B,$A201))</f>
        <v/>
      </c>
      <c r="K201" s="14">
        <f>IF($A201="","",MAX(0,$I201-$J201))</f>
        <v/>
      </c>
      <c r="L201" s="11" t="n"/>
      <c r="M201" s="15">
        <f>IF(OR($B201="", $L201=""),"", $B201+IFERROR(VLOOKUP($L201,Terms!$A:$B,2,FALSE),0))</f>
        <v/>
      </c>
      <c r="N201" s="16">
        <f>IF(OR($M201="", $K201&lt;=0),"", Settings!$B$3-$M201)</f>
        <v/>
      </c>
      <c r="O201" s="11">
        <f>IF($A201="","",IF($K201=0,"Paid",IF($J201=0,"Open","Partially Paid")))</f>
        <v/>
      </c>
      <c r="P201" s="11" t="n"/>
      <c r="Q201" s="11" t="n"/>
    </row>
    <row r="202">
      <c r="A202" s="11" t="n"/>
      <c r="B202" s="15" t="n"/>
      <c r="C202" s="11" t="n"/>
      <c r="D202" s="11">
        <f>IF($C202="","",IFERROR(VLOOKUP($C202,Customers!$A:$B,2,FALSE),""))</f>
        <v/>
      </c>
      <c r="E202" s="11" t="n"/>
      <c r="F202" s="14" t="n"/>
      <c r="G202" s="17" t="n"/>
      <c r="H202" s="14">
        <f>IF($F202="","",ROUND($F202*$G202,0))</f>
        <v/>
      </c>
      <c r="I202" s="14">
        <f>IF($F202="","",$F202+$H202)</f>
        <v/>
      </c>
      <c r="J202" s="14">
        <f>IF($A202="","",SUMIFS(AR_Receipts!$D:$D,AR_Receipts!$B:$B,$A202))</f>
        <v/>
      </c>
      <c r="K202" s="14">
        <f>IF($A202="","",MAX(0,$I202-$J202))</f>
        <v/>
      </c>
      <c r="L202" s="11" t="n"/>
      <c r="M202" s="15">
        <f>IF(OR($B202="", $L202=""),"", $B202+IFERROR(VLOOKUP($L202,Terms!$A:$B,2,FALSE),0))</f>
        <v/>
      </c>
      <c r="N202" s="16">
        <f>IF(OR($M202="", $K202&lt;=0),"", Settings!$B$3-$M202)</f>
        <v/>
      </c>
      <c r="O202" s="11">
        <f>IF($A202="","",IF($K202=0,"Paid",IF($J202=0,"Open","Partially Paid")))</f>
        <v/>
      </c>
      <c r="P202" s="11" t="n"/>
      <c r="Q202" s="11" t="n"/>
    </row>
    <row r="203">
      <c r="A203" s="11" t="n"/>
      <c r="B203" s="15" t="n"/>
      <c r="C203" s="11" t="n"/>
      <c r="D203" s="11">
        <f>IF($C203="","",IFERROR(VLOOKUP($C203,Customers!$A:$B,2,FALSE),""))</f>
        <v/>
      </c>
      <c r="E203" s="11" t="n"/>
      <c r="F203" s="14" t="n"/>
      <c r="G203" s="17" t="n"/>
      <c r="H203" s="14">
        <f>IF($F203="","",ROUND($F203*$G203,0))</f>
        <v/>
      </c>
      <c r="I203" s="14">
        <f>IF($F203="","",$F203+$H203)</f>
        <v/>
      </c>
      <c r="J203" s="14">
        <f>IF($A203="","",SUMIFS(AR_Receipts!$D:$D,AR_Receipts!$B:$B,$A203))</f>
        <v/>
      </c>
      <c r="K203" s="14">
        <f>IF($A203="","",MAX(0,$I203-$J203))</f>
        <v/>
      </c>
      <c r="L203" s="11" t="n"/>
      <c r="M203" s="15">
        <f>IF(OR($B203="", $L203=""),"", $B203+IFERROR(VLOOKUP($L203,Terms!$A:$B,2,FALSE),0))</f>
        <v/>
      </c>
      <c r="N203" s="16">
        <f>IF(OR($M203="", $K203&lt;=0),"", Settings!$B$3-$M203)</f>
        <v/>
      </c>
      <c r="O203" s="11">
        <f>IF($A203="","",IF($K203=0,"Paid",IF($J203=0,"Open","Partially Paid")))</f>
        <v/>
      </c>
      <c r="P203" s="11" t="n"/>
      <c r="Q203" s="11" t="n"/>
    </row>
    <row r="204">
      <c r="A204" s="11" t="n"/>
      <c r="B204" s="15" t="n"/>
      <c r="C204" s="11" t="n"/>
      <c r="D204" s="11">
        <f>IF($C204="","",IFERROR(VLOOKUP($C204,Customers!$A:$B,2,FALSE),""))</f>
        <v/>
      </c>
      <c r="E204" s="11" t="n"/>
      <c r="F204" s="14" t="n"/>
      <c r="G204" s="17" t="n"/>
      <c r="H204" s="14">
        <f>IF($F204="","",ROUND($F204*$G204,0))</f>
        <v/>
      </c>
      <c r="I204" s="14">
        <f>IF($F204="","",$F204+$H204)</f>
        <v/>
      </c>
      <c r="J204" s="14">
        <f>IF($A204="","",SUMIFS(AR_Receipts!$D:$D,AR_Receipts!$B:$B,$A204))</f>
        <v/>
      </c>
      <c r="K204" s="14">
        <f>IF($A204="","",MAX(0,$I204-$J204))</f>
        <v/>
      </c>
      <c r="L204" s="11" t="n"/>
      <c r="M204" s="15">
        <f>IF(OR($B204="", $L204=""),"", $B204+IFERROR(VLOOKUP($L204,Terms!$A:$B,2,FALSE),0))</f>
        <v/>
      </c>
      <c r="N204" s="16">
        <f>IF(OR($M204="", $K204&lt;=0),"", Settings!$B$3-$M204)</f>
        <v/>
      </c>
      <c r="O204" s="11">
        <f>IF($A204="","",IF($K204=0,"Paid",IF($J204=0,"Open","Partially Paid")))</f>
        <v/>
      </c>
      <c r="P204" s="11" t="n"/>
      <c r="Q204" s="11" t="n"/>
    </row>
    <row r="205">
      <c r="A205" s="11" t="n"/>
      <c r="B205" s="15" t="n"/>
      <c r="C205" s="11" t="n"/>
      <c r="D205" s="11">
        <f>IF($C205="","",IFERROR(VLOOKUP($C205,Customers!$A:$B,2,FALSE),""))</f>
        <v/>
      </c>
      <c r="E205" s="11" t="n"/>
      <c r="F205" s="14" t="n"/>
      <c r="G205" s="17" t="n"/>
      <c r="H205" s="14">
        <f>IF($F205="","",ROUND($F205*$G205,0))</f>
        <v/>
      </c>
      <c r="I205" s="14">
        <f>IF($F205="","",$F205+$H205)</f>
        <v/>
      </c>
      <c r="J205" s="14">
        <f>IF($A205="","",SUMIFS(AR_Receipts!$D:$D,AR_Receipts!$B:$B,$A205))</f>
        <v/>
      </c>
      <c r="K205" s="14">
        <f>IF($A205="","",MAX(0,$I205-$J205))</f>
        <v/>
      </c>
      <c r="L205" s="11" t="n"/>
      <c r="M205" s="15">
        <f>IF(OR($B205="", $L205=""),"", $B205+IFERROR(VLOOKUP($L205,Terms!$A:$B,2,FALSE),0))</f>
        <v/>
      </c>
      <c r="N205" s="16">
        <f>IF(OR($M205="", $K205&lt;=0),"", Settings!$B$3-$M205)</f>
        <v/>
      </c>
      <c r="O205" s="11">
        <f>IF($A205="","",IF($K205=0,"Paid",IF($J205=0,"Open","Partially Paid")))</f>
        <v/>
      </c>
      <c r="P205" s="11" t="n"/>
      <c r="Q205" s="11" t="n"/>
    </row>
    <row r="206">
      <c r="A206" s="11" t="n"/>
      <c r="B206" s="15" t="n"/>
      <c r="C206" s="11" t="n"/>
      <c r="D206" s="11">
        <f>IF($C206="","",IFERROR(VLOOKUP($C206,Customers!$A:$B,2,FALSE),""))</f>
        <v/>
      </c>
      <c r="E206" s="11" t="n"/>
      <c r="F206" s="14" t="n"/>
      <c r="G206" s="17" t="n"/>
      <c r="H206" s="14">
        <f>IF($F206="","",ROUND($F206*$G206,0))</f>
        <v/>
      </c>
      <c r="I206" s="14">
        <f>IF($F206="","",$F206+$H206)</f>
        <v/>
      </c>
      <c r="J206" s="14">
        <f>IF($A206="","",SUMIFS(AR_Receipts!$D:$D,AR_Receipts!$B:$B,$A206))</f>
        <v/>
      </c>
      <c r="K206" s="14">
        <f>IF($A206="","",MAX(0,$I206-$J206))</f>
        <v/>
      </c>
      <c r="L206" s="11" t="n"/>
      <c r="M206" s="15">
        <f>IF(OR($B206="", $L206=""),"", $B206+IFERROR(VLOOKUP($L206,Terms!$A:$B,2,FALSE),0))</f>
        <v/>
      </c>
      <c r="N206" s="16">
        <f>IF(OR($M206="", $K206&lt;=0),"", Settings!$B$3-$M206)</f>
        <v/>
      </c>
      <c r="O206" s="11">
        <f>IF($A206="","",IF($K206=0,"Paid",IF($J206=0,"Open","Partially Paid")))</f>
        <v/>
      </c>
      <c r="P206" s="11" t="n"/>
      <c r="Q206" s="11" t="n"/>
    </row>
    <row r="207">
      <c r="A207" s="11" t="n"/>
      <c r="B207" s="15" t="n"/>
      <c r="C207" s="11" t="n"/>
      <c r="D207" s="11">
        <f>IF($C207="","",IFERROR(VLOOKUP($C207,Customers!$A:$B,2,FALSE),""))</f>
        <v/>
      </c>
      <c r="E207" s="11" t="n"/>
      <c r="F207" s="14" t="n"/>
      <c r="G207" s="17" t="n"/>
      <c r="H207" s="14">
        <f>IF($F207="","",ROUND($F207*$G207,0))</f>
        <v/>
      </c>
      <c r="I207" s="14">
        <f>IF($F207="","",$F207+$H207)</f>
        <v/>
      </c>
      <c r="J207" s="14">
        <f>IF($A207="","",SUMIFS(AR_Receipts!$D:$D,AR_Receipts!$B:$B,$A207))</f>
        <v/>
      </c>
      <c r="K207" s="14">
        <f>IF($A207="","",MAX(0,$I207-$J207))</f>
        <v/>
      </c>
      <c r="L207" s="11" t="n"/>
      <c r="M207" s="15">
        <f>IF(OR($B207="", $L207=""),"", $B207+IFERROR(VLOOKUP($L207,Terms!$A:$B,2,FALSE),0))</f>
        <v/>
      </c>
      <c r="N207" s="16">
        <f>IF(OR($M207="", $K207&lt;=0),"", Settings!$B$3-$M207)</f>
        <v/>
      </c>
      <c r="O207" s="11">
        <f>IF($A207="","",IF($K207=0,"Paid",IF($J207=0,"Open","Partially Paid")))</f>
        <v/>
      </c>
      <c r="P207" s="11" t="n"/>
      <c r="Q207" s="11" t="n"/>
    </row>
    <row r="208">
      <c r="A208" s="11" t="n"/>
      <c r="B208" s="15" t="n"/>
      <c r="C208" s="11" t="n"/>
      <c r="D208" s="11">
        <f>IF($C208="","",IFERROR(VLOOKUP($C208,Customers!$A:$B,2,FALSE),""))</f>
        <v/>
      </c>
      <c r="E208" s="11" t="n"/>
      <c r="F208" s="14" t="n"/>
      <c r="G208" s="17" t="n"/>
      <c r="H208" s="14">
        <f>IF($F208="","",ROUND($F208*$G208,0))</f>
        <v/>
      </c>
      <c r="I208" s="14">
        <f>IF($F208="","",$F208+$H208)</f>
        <v/>
      </c>
      <c r="J208" s="14">
        <f>IF($A208="","",SUMIFS(AR_Receipts!$D:$D,AR_Receipts!$B:$B,$A208))</f>
        <v/>
      </c>
      <c r="K208" s="14">
        <f>IF($A208="","",MAX(0,$I208-$J208))</f>
        <v/>
      </c>
      <c r="L208" s="11" t="n"/>
      <c r="M208" s="15">
        <f>IF(OR($B208="", $L208=""),"", $B208+IFERROR(VLOOKUP($L208,Terms!$A:$B,2,FALSE),0))</f>
        <v/>
      </c>
      <c r="N208" s="16">
        <f>IF(OR($M208="", $K208&lt;=0),"", Settings!$B$3-$M208)</f>
        <v/>
      </c>
      <c r="O208" s="11">
        <f>IF($A208="","",IF($K208=0,"Paid",IF($J208=0,"Open","Partially Paid")))</f>
        <v/>
      </c>
      <c r="P208" s="11" t="n"/>
      <c r="Q208" s="11" t="n"/>
    </row>
    <row r="209">
      <c r="A209" s="11" t="n"/>
      <c r="B209" s="15" t="n"/>
      <c r="C209" s="11" t="n"/>
      <c r="D209" s="11">
        <f>IF($C209="","",IFERROR(VLOOKUP($C209,Customers!$A:$B,2,FALSE),""))</f>
        <v/>
      </c>
      <c r="E209" s="11" t="n"/>
      <c r="F209" s="14" t="n"/>
      <c r="G209" s="17" t="n"/>
      <c r="H209" s="14">
        <f>IF($F209="","",ROUND($F209*$G209,0))</f>
        <v/>
      </c>
      <c r="I209" s="14">
        <f>IF($F209="","",$F209+$H209)</f>
        <v/>
      </c>
      <c r="J209" s="14">
        <f>IF($A209="","",SUMIFS(AR_Receipts!$D:$D,AR_Receipts!$B:$B,$A209))</f>
        <v/>
      </c>
      <c r="K209" s="14">
        <f>IF($A209="","",MAX(0,$I209-$J209))</f>
        <v/>
      </c>
      <c r="L209" s="11" t="n"/>
      <c r="M209" s="15">
        <f>IF(OR($B209="", $L209=""),"", $B209+IFERROR(VLOOKUP($L209,Terms!$A:$B,2,FALSE),0))</f>
        <v/>
      </c>
      <c r="N209" s="16">
        <f>IF(OR($M209="", $K209&lt;=0),"", Settings!$B$3-$M209)</f>
        <v/>
      </c>
      <c r="O209" s="11">
        <f>IF($A209="","",IF($K209=0,"Paid",IF($J209=0,"Open","Partially Paid")))</f>
        <v/>
      </c>
      <c r="P209" s="11" t="n"/>
      <c r="Q209" s="11" t="n"/>
    </row>
    <row r="210">
      <c r="A210" s="11" t="n"/>
      <c r="B210" s="15" t="n"/>
      <c r="C210" s="11" t="n"/>
      <c r="D210" s="11">
        <f>IF($C210="","",IFERROR(VLOOKUP($C210,Customers!$A:$B,2,FALSE),""))</f>
        <v/>
      </c>
      <c r="E210" s="11" t="n"/>
      <c r="F210" s="14" t="n"/>
      <c r="G210" s="17" t="n"/>
      <c r="H210" s="14">
        <f>IF($F210="","",ROUND($F210*$G210,0))</f>
        <v/>
      </c>
      <c r="I210" s="14">
        <f>IF($F210="","",$F210+$H210)</f>
        <v/>
      </c>
      <c r="J210" s="14">
        <f>IF($A210="","",SUMIFS(AR_Receipts!$D:$D,AR_Receipts!$B:$B,$A210))</f>
        <v/>
      </c>
      <c r="K210" s="14">
        <f>IF($A210="","",MAX(0,$I210-$J210))</f>
        <v/>
      </c>
      <c r="L210" s="11" t="n"/>
      <c r="M210" s="15">
        <f>IF(OR($B210="", $L210=""),"", $B210+IFERROR(VLOOKUP($L210,Terms!$A:$B,2,FALSE),0))</f>
        <v/>
      </c>
      <c r="N210" s="16">
        <f>IF(OR($M210="", $K210&lt;=0),"", Settings!$B$3-$M210)</f>
        <v/>
      </c>
      <c r="O210" s="11">
        <f>IF($A210="","",IF($K210=0,"Paid",IF($J210=0,"Open","Partially Paid")))</f>
        <v/>
      </c>
      <c r="P210" s="11" t="n"/>
      <c r="Q210" s="11" t="n"/>
    </row>
    <row r="211">
      <c r="A211" s="11" t="n"/>
      <c r="B211" s="15" t="n"/>
      <c r="C211" s="11" t="n"/>
      <c r="D211" s="11">
        <f>IF($C211="","",IFERROR(VLOOKUP($C211,Customers!$A:$B,2,FALSE),""))</f>
        <v/>
      </c>
      <c r="E211" s="11" t="n"/>
      <c r="F211" s="14" t="n"/>
      <c r="G211" s="17" t="n"/>
      <c r="H211" s="14">
        <f>IF($F211="","",ROUND($F211*$G211,0))</f>
        <v/>
      </c>
      <c r="I211" s="14">
        <f>IF($F211="","",$F211+$H211)</f>
        <v/>
      </c>
      <c r="J211" s="14">
        <f>IF($A211="","",SUMIFS(AR_Receipts!$D:$D,AR_Receipts!$B:$B,$A211))</f>
        <v/>
      </c>
      <c r="K211" s="14">
        <f>IF($A211="","",MAX(0,$I211-$J211))</f>
        <v/>
      </c>
      <c r="L211" s="11" t="n"/>
      <c r="M211" s="15">
        <f>IF(OR($B211="", $L211=""),"", $B211+IFERROR(VLOOKUP($L211,Terms!$A:$B,2,FALSE),0))</f>
        <v/>
      </c>
      <c r="N211" s="16">
        <f>IF(OR($M211="", $K211&lt;=0),"", Settings!$B$3-$M211)</f>
        <v/>
      </c>
      <c r="O211" s="11">
        <f>IF($A211="","",IF($K211=0,"Paid",IF($J211=0,"Open","Partially Paid")))</f>
        <v/>
      </c>
      <c r="P211" s="11" t="n"/>
      <c r="Q211" s="11" t="n"/>
    </row>
    <row r="212">
      <c r="A212" s="11" t="n"/>
      <c r="B212" s="15" t="n"/>
      <c r="C212" s="11" t="n"/>
      <c r="D212" s="11">
        <f>IF($C212="","",IFERROR(VLOOKUP($C212,Customers!$A:$B,2,FALSE),""))</f>
        <v/>
      </c>
      <c r="E212" s="11" t="n"/>
      <c r="F212" s="14" t="n"/>
      <c r="G212" s="17" t="n"/>
      <c r="H212" s="14">
        <f>IF($F212="","",ROUND($F212*$G212,0))</f>
        <v/>
      </c>
      <c r="I212" s="14">
        <f>IF($F212="","",$F212+$H212)</f>
        <v/>
      </c>
      <c r="J212" s="14">
        <f>IF($A212="","",SUMIFS(AR_Receipts!$D:$D,AR_Receipts!$B:$B,$A212))</f>
        <v/>
      </c>
      <c r="K212" s="14">
        <f>IF($A212="","",MAX(0,$I212-$J212))</f>
        <v/>
      </c>
      <c r="L212" s="11" t="n"/>
      <c r="M212" s="15">
        <f>IF(OR($B212="", $L212=""),"", $B212+IFERROR(VLOOKUP($L212,Terms!$A:$B,2,FALSE),0))</f>
        <v/>
      </c>
      <c r="N212" s="16">
        <f>IF(OR($M212="", $K212&lt;=0),"", Settings!$B$3-$M212)</f>
        <v/>
      </c>
      <c r="O212" s="11">
        <f>IF($A212="","",IF($K212=0,"Paid",IF($J212=0,"Open","Partially Paid")))</f>
        <v/>
      </c>
      <c r="P212" s="11" t="n"/>
      <c r="Q212" s="11" t="n"/>
    </row>
    <row r="213">
      <c r="A213" s="11" t="n"/>
      <c r="B213" s="15" t="n"/>
      <c r="C213" s="11" t="n"/>
      <c r="D213" s="11">
        <f>IF($C213="","",IFERROR(VLOOKUP($C213,Customers!$A:$B,2,FALSE),""))</f>
        <v/>
      </c>
      <c r="E213" s="11" t="n"/>
      <c r="F213" s="14" t="n"/>
      <c r="G213" s="17" t="n"/>
      <c r="H213" s="14">
        <f>IF($F213="","",ROUND($F213*$G213,0))</f>
        <v/>
      </c>
      <c r="I213" s="14">
        <f>IF($F213="","",$F213+$H213)</f>
        <v/>
      </c>
      <c r="J213" s="14">
        <f>IF($A213="","",SUMIFS(AR_Receipts!$D:$D,AR_Receipts!$B:$B,$A213))</f>
        <v/>
      </c>
      <c r="K213" s="14">
        <f>IF($A213="","",MAX(0,$I213-$J213))</f>
        <v/>
      </c>
      <c r="L213" s="11" t="n"/>
      <c r="M213" s="15">
        <f>IF(OR($B213="", $L213=""),"", $B213+IFERROR(VLOOKUP($L213,Terms!$A:$B,2,FALSE),0))</f>
        <v/>
      </c>
      <c r="N213" s="16">
        <f>IF(OR($M213="", $K213&lt;=0),"", Settings!$B$3-$M213)</f>
        <v/>
      </c>
      <c r="O213" s="11">
        <f>IF($A213="","",IF($K213=0,"Paid",IF($J213=0,"Open","Partially Paid")))</f>
        <v/>
      </c>
      <c r="P213" s="11" t="n"/>
      <c r="Q213" s="11" t="n"/>
    </row>
    <row r="214">
      <c r="A214" s="11" t="n"/>
      <c r="B214" s="15" t="n"/>
      <c r="C214" s="11" t="n"/>
      <c r="D214" s="11">
        <f>IF($C214="","",IFERROR(VLOOKUP($C214,Customers!$A:$B,2,FALSE),""))</f>
        <v/>
      </c>
      <c r="E214" s="11" t="n"/>
      <c r="F214" s="14" t="n"/>
      <c r="G214" s="17" t="n"/>
      <c r="H214" s="14">
        <f>IF($F214="","",ROUND($F214*$G214,0))</f>
        <v/>
      </c>
      <c r="I214" s="14">
        <f>IF($F214="","",$F214+$H214)</f>
        <v/>
      </c>
      <c r="J214" s="14">
        <f>IF($A214="","",SUMIFS(AR_Receipts!$D:$D,AR_Receipts!$B:$B,$A214))</f>
        <v/>
      </c>
      <c r="K214" s="14">
        <f>IF($A214="","",MAX(0,$I214-$J214))</f>
        <v/>
      </c>
      <c r="L214" s="11" t="n"/>
      <c r="M214" s="15">
        <f>IF(OR($B214="", $L214=""),"", $B214+IFERROR(VLOOKUP($L214,Terms!$A:$B,2,FALSE),0))</f>
        <v/>
      </c>
      <c r="N214" s="16">
        <f>IF(OR($M214="", $K214&lt;=0),"", Settings!$B$3-$M214)</f>
        <v/>
      </c>
      <c r="O214" s="11">
        <f>IF($A214="","",IF($K214=0,"Paid",IF($J214=0,"Open","Partially Paid")))</f>
        <v/>
      </c>
      <c r="P214" s="11" t="n"/>
      <c r="Q214" s="11" t="n"/>
    </row>
    <row r="215">
      <c r="A215" s="11" t="n"/>
      <c r="B215" s="15" t="n"/>
      <c r="C215" s="11" t="n"/>
      <c r="D215" s="11">
        <f>IF($C215="","",IFERROR(VLOOKUP($C215,Customers!$A:$B,2,FALSE),""))</f>
        <v/>
      </c>
      <c r="E215" s="11" t="n"/>
      <c r="F215" s="14" t="n"/>
      <c r="G215" s="17" t="n"/>
      <c r="H215" s="14">
        <f>IF($F215="","",ROUND($F215*$G215,0))</f>
        <v/>
      </c>
      <c r="I215" s="14">
        <f>IF($F215="","",$F215+$H215)</f>
        <v/>
      </c>
      <c r="J215" s="14">
        <f>IF($A215="","",SUMIFS(AR_Receipts!$D:$D,AR_Receipts!$B:$B,$A215))</f>
        <v/>
      </c>
      <c r="K215" s="14">
        <f>IF($A215="","",MAX(0,$I215-$J215))</f>
        <v/>
      </c>
      <c r="L215" s="11" t="n"/>
      <c r="M215" s="15">
        <f>IF(OR($B215="", $L215=""),"", $B215+IFERROR(VLOOKUP($L215,Terms!$A:$B,2,FALSE),0))</f>
        <v/>
      </c>
      <c r="N215" s="16">
        <f>IF(OR($M215="", $K215&lt;=0),"", Settings!$B$3-$M215)</f>
        <v/>
      </c>
      <c r="O215" s="11">
        <f>IF($A215="","",IF($K215=0,"Paid",IF($J215=0,"Open","Partially Paid")))</f>
        <v/>
      </c>
      <c r="P215" s="11" t="n"/>
      <c r="Q215" s="11" t="n"/>
    </row>
    <row r="216">
      <c r="A216" s="11" t="n"/>
      <c r="B216" s="15" t="n"/>
      <c r="C216" s="11" t="n"/>
      <c r="D216" s="11">
        <f>IF($C216="","",IFERROR(VLOOKUP($C216,Customers!$A:$B,2,FALSE),""))</f>
        <v/>
      </c>
      <c r="E216" s="11" t="n"/>
      <c r="F216" s="14" t="n"/>
      <c r="G216" s="17" t="n"/>
      <c r="H216" s="14">
        <f>IF($F216="","",ROUND($F216*$G216,0))</f>
        <v/>
      </c>
      <c r="I216" s="14">
        <f>IF($F216="","",$F216+$H216)</f>
        <v/>
      </c>
      <c r="J216" s="14">
        <f>IF($A216="","",SUMIFS(AR_Receipts!$D:$D,AR_Receipts!$B:$B,$A216))</f>
        <v/>
      </c>
      <c r="K216" s="14">
        <f>IF($A216="","",MAX(0,$I216-$J216))</f>
        <v/>
      </c>
      <c r="L216" s="11" t="n"/>
      <c r="M216" s="15">
        <f>IF(OR($B216="", $L216=""),"", $B216+IFERROR(VLOOKUP($L216,Terms!$A:$B,2,FALSE),0))</f>
        <v/>
      </c>
      <c r="N216" s="16">
        <f>IF(OR($M216="", $K216&lt;=0),"", Settings!$B$3-$M216)</f>
        <v/>
      </c>
      <c r="O216" s="11">
        <f>IF($A216="","",IF($K216=0,"Paid",IF($J216=0,"Open","Partially Paid")))</f>
        <v/>
      </c>
      <c r="P216" s="11" t="n"/>
      <c r="Q216" s="11" t="n"/>
    </row>
    <row r="217">
      <c r="A217" s="11" t="n"/>
      <c r="B217" s="15" t="n"/>
      <c r="C217" s="11" t="n"/>
      <c r="D217" s="11">
        <f>IF($C217="","",IFERROR(VLOOKUP($C217,Customers!$A:$B,2,FALSE),""))</f>
        <v/>
      </c>
      <c r="E217" s="11" t="n"/>
      <c r="F217" s="14" t="n"/>
      <c r="G217" s="17" t="n"/>
      <c r="H217" s="14">
        <f>IF($F217="","",ROUND($F217*$G217,0))</f>
        <v/>
      </c>
      <c r="I217" s="14">
        <f>IF($F217="","",$F217+$H217)</f>
        <v/>
      </c>
      <c r="J217" s="14">
        <f>IF($A217="","",SUMIFS(AR_Receipts!$D:$D,AR_Receipts!$B:$B,$A217))</f>
        <v/>
      </c>
      <c r="K217" s="14">
        <f>IF($A217="","",MAX(0,$I217-$J217))</f>
        <v/>
      </c>
      <c r="L217" s="11" t="n"/>
      <c r="M217" s="15">
        <f>IF(OR($B217="", $L217=""),"", $B217+IFERROR(VLOOKUP($L217,Terms!$A:$B,2,FALSE),0))</f>
        <v/>
      </c>
      <c r="N217" s="16">
        <f>IF(OR($M217="", $K217&lt;=0),"", Settings!$B$3-$M217)</f>
        <v/>
      </c>
      <c r="O217" s="11">
        <f>IF($A217="","",IF($K217=0,"Paid",IF($J217=0,"Open","Partially Paid")))</f>
        <v/>
      </c>
      <c r="P217" s="11" t="n"/>
      <c r="Q217" s="11" t="n"/>
    </row>
    <row r="218">
      <c r="A218" s="11" t="n"/>
      <c r="B218" s="15" t="n"/>
      <c r="C218" s="11" t="n"/>
      <c r="D218" s="11">
        <f>IF($C218="","",IFERROR(VLOOKUP($C218,Customers!$A:$B,2,FALSE),""))</f>
        <v/>
      </c>
      <c r="E218" s="11" t="n"/>
      <c r="F218" s="14" t="n"/>
      <c r="G218" s="17" t="n"/>
      <c r="H218" s="14">
        <f>IF($F218="","",ROUND($F218*$G218,0))</f>
        <v/>
      </c>
      <c r="I218" s="14">
        <f>IF($F218="","",$F218+$H218)</f>
        <v/>
      </c>
      <c r="J218" s="14">
        <f>IF($A218="","",SUMIFS(AR_Receipts!$D:$D,AR_Receipts!$B:$B,$A218))</f>
        <v/>
      </c>
      <c r="K218" s="14">
        <f>IF($A218="","",MAX(0,$I218-$J218))</f>
        <v/>
      </c>
      <c r="L218" s="11" t="n"/>
      <c r="M218" s="15">
        <f>IF(OR($B218="", $L218=""),"", $B218+IFERROR(VLOOKUP($L218,Terms!$A:$B,2,FALSE),0))</f>
        <v/>
      </c>
      <c r="N218" s="16">
        <f>IF(OR($M218="", $K218&lt;=0),"", Settings!$B$3-$M218)</f>
        <v/>
      </c>
      <c r="O218" s="11">
        <f>IF($A218="","",IF($K218=0,"Paid",IF($J218=0,"Open","Partially Paid")))</f>
        <v/>
      </c>
      <c r="P218" s="11" t="n"/>
      <c r="Q218" s="11" t="n"/>
    </row>
    <row r="219">
      <c r="A219" s="11" t="n"/>
      <c r="B219" s="15" t="n"/>
      <c r="C219" s="11" t="n"/>
      <c r="D219" s="11">
        <f>IF($C219="","",IFERROR(VLOOKUP($C219,Customers!$A:$B,2,FALSE),""))</f>
        <v/>
      </c>
      <c r="E219" s="11" t="n"/>
      <c r="F219" s="14" t="n"/>
      <c r="G219" s="17" t="n"/>
      <c r="H219" s="14">
        <f>IF($F219="","",ROUND($F219*$G219,0))</f>
        <v/>
      </c>
      <c r="I219" s="14">
        <f>IF($F219="","",$F219+$H219)</f>
        <v/>
      </c>
      <c r="J219" s="14">
        <f>IF($A219="","",SUMIFS(AR_Receipts!$D:$D,AR_Receipts!$B:$B,$A219))</f>
        <v/>
      </c>
      <c r="K219" s="14">
        <f>IF($A219="","",MAX(0,$I219-$J219))</f>
        <v/>
      </c>
      <c r="L219" s="11" t="n"/>
      <c r="M219" s="15">
        <f>IF(OR($B219="", $L219=""),"", $B219+IFERROR(VLOOKUP($L219,Terms!$A:$B,2,FALSE),0))</f>
        <v/>
      </c>
      <c r="N219" s="16">
        <f>IF(OR($M219="", $K219&lt;=0),"", Settings!$B$3-$M219)</f>
        <v/>
      </c>
      <c r="O219" s="11">
        <f>IF($A219="","",IF($K219=0,"Paid",IF($J219=0,"Open","Partially Paid")))</f>
        <v/>
      </c>
      <c r="P219" s="11" t="n"/>
      <c r="Q219" s="11" t="n"/>
    </row>
    <row r="220">
      <c r="A220" s="11" t="n"/>
      <c r="B220" s="15" t="n"/>
      <c r="C220" s="11" t="n"/>
      <c r="D220" s="11">
        <f>IF($C220="","",IFERROR(VLOOKUP($C220,Customers!$A:$B,2,FALSE),""))</f>
        <v/>
      </c>
      <c r="E220" s="11" t="n"/>
      <c r="F220" s="14" t="n"/>
      <c r="G220" s="17" t="n"/>
      <c r="H220" s="14">
        <f>IF($F220="","",ROUND($F220*$G220,0))</f>
        <v/>
      </c>
      <c r="I220" s="14">
        <f>IF($F220="","",$F220+$H220)</f>
        <v/>
      </c>
      <c r="J220" s="14">
        <f>IF($A220="","",SUMIFS(AR_Receipts!$D:$D,AR_Receipts!$B:$B,$A220))</f>
        <v/>
      </c>
      <c r="K220" s="14">
        <f>IF($A220="","",MAX(0,$I220-$J220))</f>
        <v/>
      </c>
      <c r="L220" s="11" t="n"/>
      <c r="M220" s="15">
        <f>IF(OR($B220="", $L220=""),"", $B220+IFERROR(VLOOKUP($L220,Terms!$A:$B,2,FALSE),0))</f>
        <v/>
      </c>
      <c r="N220" s="16">
        <f>IF(OR($M220="", $K220&lt;=0),"", Settings!$B$3-$M220)</f>
        <v/>
      </c>
      <c r="O220" s="11">
        <f>IF($A220="","",IF($K220=0,"Paid",IF($J220=0,"Open","Partially Paid")))</f>
        <v/>
      </c>
      <c r="P220" s="11" t="n"/>
      <c r="Q220" s="11" t="n"/>
    </row>
    <row r="221">
      <c r="A221" s="11" t="n"/>
      <c r="B221" s="15" t="n"/>
      <c r="C221" s="11" t="n"/>
      <c r="D221" s="11">
        <f>IF($C221="","",IFERROR(VLOOKUP($C221,Customers!$A:$B,2,FALSE),""))</f>
        <v/>
      </c>
      <c r="E221" s="11" t="n"/>
      <c r="F221" s="14" t="n"/>
      <c r="G221" s="17" t="n"/>
      <c r="H221" s="14">
        <f>IF($F221="","",ROUND($F221*$G221,0))</f>
        <v/>
      </c>
      <c r="I221" s="14">
        <f>IF($F221="","",$F221+$H221)</f>
        <v/>
      </c>
      <c r="J221" s="14">
        <f>IF($A221="","",SUMIFS(AR_Receipts!$D:$D,AR_Receipts!$B:$B,$A221))</f>
        <v/>
      </c>
      <c r="K221" s="14">
        <f>IF($A221="","",MAX(0,$I221-$J221))</f>
        <v/>
      </c>
      <c r="L221" s="11" t="n"/>
      <c r="M221" s="15">
        <f>IF(OR($B221="", $L221=""),"", $B221+IFERROR(VLOOKUP($L221,Terms!$A:$B,2,FALSE),0))</f>
        <v/>
      </c>
      <c r="N221" s="16">
        <f>IF(OR($M221="", $K221&lt;=0),"", Settings!$B$3-$M221)</f>
        <v/>
      </c>
      <c r="O221" s="11">
        <f>IF($A221="","",IF($K221=0,"Paid",IF($J221=0,"Open","Partially Paid")))</f>
        <v/>
      </c>
      <c r="P221" s="11" t="n"/>
      <c r="Q221" s="11" t="n"/>
    </row>
    <row r="222">
      <c r="A222" s="11" t="n"/>
      <c r="B222" s="15" t="n"/>
      <c r="C222" s="11" t="n"/>
      <c r="D222" s="11">
        <f>IF($C222="","",IFERROR(VLOOKUP($C222,Customers!$A:$B,2,FALSE),""))</f>
        <v/>
      </c>
      <c r="E222" s="11" t="n"/>
      <c r="F222" s="14" t="n"/>
      <c r="G222" s="17" t="n"/>
      <c r="H222" s="14">
        <f>IF($F222="","",ROUND($F222*$G222,0))</f>
        <v/>
      </c>
      <c r="I222" s="14">
        <f>IF($F222="","",$F222+$H222)</f>
        <v/>
      </c>
      <c r="J222" s="14">
        <f>IF($A222="","",SUMIFS(AR_Receipts!$D:$D,AR_Receipts!$B:$B,$A222))</f>
        <v/>
      </c>
      <c r="K222" s="14">
        <f>IF($A222="","",MAX(0,$I222-$J222))</f>
        <v/>
      </c>
      <c r="L222" s="11" t="n"/>
      <c r="M222" s="15">
        <f>IF(OR($B222="", $L222=""),"", $B222+IFERROR(VLOOKUP($L222,Terms!$A:$B,2,FALSE),0))</f>
        <v/>
      </c>
      <c r="N222" s="16">
        <f>IF(OR($M222="", $K222&lt;=0),"", Settings!$B$3-$M222)</f>
        <v/>
      </c>
      <c r="O222" s="11">
        <f>IF($A222="","",IF($K222=0,"Paid",IF($J222=0,"Open","Partially Paid")))</f>
        <v/>
      </c>
      <c r="P222" s="11" t="n"/>
      <c r="Q222" s="11" t="n"/>
    </row>
    <row r="223">
      <c r="A223" s="11" t="n"/>
      <c r="B223" s="15" t="n"/>
      <c r="C223" s="11" t="n"/>
      <c r="D223" s="11">
        <f>IF($C223="","",IFERROR(VLOOKUP($C223,Customers!$A:$B,2,FALSE),""))</f>
        <v/>
      </c>
      <c r="E223" s="11" t="n"/>
      <c r="F223" s="14" t="n"/>
      <c r="G223" s="17" t="n"/>
      <c r="H223" s="14">
        <f>IF($F223="","",ROUND($F223*$G223,0))</f>
        <v/>
      </c>
      <c r="I223" s="14">
        <f>IF($F223="","",$F223+$H223)</f>
        <v/>
      </c>
      <c r="J223" s="14">
        <f>IF($A223="","",SUMIFS(AR_Receipts!$D:$D,AR_Receipts!$B:$B,$A223))</f>
        <v/>
      </c>
      <c r="K223" s="14">
        <f>IF($A223="","",MAX(0,$I223-$J223))</f>
        <v/>
      </c>
      <c r="L223" s="11" t="n"/>
      <c r="M223" s="15">
        <f>IF(OR($B223="", $L223=""),"", $B223+IFERROR(VLOOKUP($L223,Terms!$A:$B,2,FALSE),0))</f>
        <v/>
      </c>
      <c r="N223" s="16">
        <f>IF(OR($M223="", $K223&lt;=0),"", Settings!$B$3-$M223)</f>
        <v/>
      </c>
      <c r="O223" s="11">
        <f>IF($A223="","",IF($K223=0,"Paid",IF($J223=0,"Open","Partially Paid")))</f>
        <v/>
      </c>
      <c r="P223" s="11" t="n"/>
      <c r="Q223" s="11" t="n"/>
    </row>
    <row r="224">
      <c r="A224" s="11" t="n"/>
      <c r="B224" s="15" t="n"/>
      <c r="C224" s="11" t="n"/>
      <c r="D224" s="11">
        <f>IF($C224="","",IFERROR(VLOOKUP($C224,Customers!$A:$B,2,FALSE),""))</f>
        <v/>
      </c>
      <c r="E224" s="11" t="n"/>
      <c r="F224" s="14" t="n"/>
      <c r="G224" s="17" t="n"/>
      <c r="H224" s="14">
        <f>IF($F224="","",ROUND($F224*$G224,0))</f>
        <v/>
      </c>
      <c r="I224" s="14">
        <f>IF($F224="","",$F224+$H224)</f>
        <v/>
      </c>
      <c r="J224" s="14">
        <f>IF($A224="","",SUMIFS(AR_Receipts!$D:$D,AR_Receipts!$B:$B,$A224))</f>
        <v/>
      </c>
      <c r="K224" s="14">
        <f>IF($A224="","",MAX(0,$I224-$J224))</f>
        <v/>
      </c>
      <c r="L224" s="11" t="n"/>
      <c r="M224" s="15">
        <f>IF(OR($B224="", $L224=""),"", $B224+IFERROR(VLOOKUP($L224,Terms!$A:$B,2,FALSE),0))</f>
        <v/>
      </c>
      <c r="N224" s="16">
        <f>IF(OR($M224="", $K224&lt;=0),"", Settings!$B$3-$M224)</f>
        <v/>
      </c>
      <c r="O224" s="11">
        <f>IF($A224="","",IF($K224=0,"Paid",IF($J224=0,"Open","Partially Paid")))</f>
        <v/>
      </c>
      <c r="P224" s="11" t="n"/>
      <c r="Q224" s="11" t="n"/>
    </row>
    <row r="225">
      <c r="A225" s="11" t="n"/>
      <c r="B225" s="15" t="n"/>
      <c r="C225" s="11" t="n"/>
      <c r="D225" s="11">
        <f>IF($C225="","",IFERROR(VLOOKUP($C225,Customers!$A:$B,2,FALSE),""))</f>
        <v/>
      </c>
      <c r="E225" s="11" t="n"/>
      <c r="F225" s="14" t="n"/>
      <c r="G225" s="17" t="n"/>
      <c r="H225" s="14">
        <f>IF($F225="","",ROUND($F225*$G225,0))</f>
        <v/>
      </c>
      <c r="I225" s="14">
        <f>IF($F225="","",$F225+$H225)</f>
        <v/>
      </c>
      <c r="J225" s="14">
        <f>IF($A225="","",SUMIFS(AR_Receipts!$D:$D,AR_Receipts!$B:$B,$A225))</f>
        <v/>
      </c>
      <c r="K225" s="14">
        <f>IF($A225="","",MAX(0,$I225-$J225))</f>
        <v/>
      </c>
      <c r="L225" s="11" t="n"/>
      <c r="M225" s="15">
        <f>IF(OR($B225="", $L225=""),"", $B225+IFERROR(VLOOKUP($L225,Terms!$A:$B,2,FALSE),0))</f>
        <v/>
      </c>
      <c r="N225" s="16">
        <f>IF(OR($M225="", $K225&lt;=0),"", Settings!$B$3-$M225)</f>
        <v/>
      </c>
      <c r="O225" s="11">
        <f>IF($A225="","",IF($K225=0,"Paid",IF($J225=0,"Open","Partially Paid")))</f>
        <v/>
      </c>
      <c r="P225" s="11" t="n"/>
      <c r="Q225" s="11" t="n"/>
    </row>
    <row r="226">
      <c r="A226" s="11" t="n"/>
      <c r="B226" s="15" t="n"/>
      <c r="C226" s="11" t="n"/>
      <c r="D226" s="11">
        <f>IF($C226="","",IFERROR(VLOOKUP($C226,Customers!$A:$B,2,FALSE),""))</f>
        <v/>
      </c>
      <c r="E226" s="11" t="n"/>
      <c r="F226" s="14" t="n"/>
      <c r="G226" s="17" t="n"/>
      <c r="H226" s="14">
        <f>IF($F226="","",ROUND($F226*$G226,0))</f>
        <v/>
      </c>
      <c r="I226" s="14">
        <f>IF($F226="","",$F226+$H226)</f>
        <v/>
      </c>
      <c r="J226" s="14">
        <f>IF($A226="","",SUMIFS(AR_Receipts!$D:$D,AR_Receipts!$B:$B,$A226))</f>
        <v/>
      </c>
      <c r="K226" s="14">
        <f>IF($A226="","",MAX(0,$I226-$J226))</f>
        <v/>
      </c>
      <c r="L226" s="11" t="n"/>
      <c r="M226" s="15">
        <f>IF(OR($B226="", $L226=""),"", $B226+IFERROR(VLOOKUP($L226,Terms!$A:$B,2,FALSE),0))</f>
        <v/>
      </c>
      <c r="N226" s="16">
        <f>IF(OR($M226="", $K226&lt;=0),"", Settings!$B$3-$M226)</f>
        <v/>
      </c>
      <c r="O226" s="11">
        <f>IF($A226="","",IF($K226=0,"Paid",IF($J226=0,"Open","Partially Paid")))</f>
        <v/>
      </c>
      <c r="P226" s="11" t="n"/>
      <c r="Q226" s="11" t="n"/>
    </row>
    <row r="227">
      <c r="A227" s="11" t="n"/>
      <c r="B227" s="15" t="n"/>
      <c r="C227" s="11" t="n"/>
      <c r="D227" s="11">
        <f>IF($C227="","",IFERROR(VLOOKUP($C227,Customers!$A:$B,2,FALSE),""))</f>
        <v/>
      </c>
      <c r="E227" s="11" t="n"/>
      <c r="F227" s="14" t="n"/>
      <c r="G227" s="17" t="n"/>
      <c r="H227" s="14">
        <f>IF($F227="","",ROUND($F227*$G227,0))</f>
        <v/>
      </c>
      <c r="I227" s="14">
        <f>IF($F227="","",$F227+$H227)</f>
        <v/>
      </c>
      <c r="J227" s="14">
        <f>IF($A227="","",SUMIFS(AR_Receipts!$D:$D,AR_Receipts!$B:$B,$A227))</f>
        <v/>
      </c>
      <c r="K227" s="14">
        <f>IF($A227="","",MAX(0,$I227-$J227))</f>
        <v/>
      </c>
      <c r="L227" s="11" t="n"/>
      <c r="M227" s="15">
        <f>IF(OR($B227="", $L227=""),"", $B227+IFERROR(VLOOKUP($L227,Terms!$A:$B,2,FALSE),0))</f>
        <v/>
      </c>
      <c r="N227" s="16">
        <f>IF(OR($M227="", $K227&lt;=0),"", Settings!$B$3-$M227)</f>
        <v/>
      </c>
      <c r="O227" s="11">
        <f>IF($A227="","",IF($K227=0,"Paid",IF($J227=0,"Open","Partially Paid")))</f>
        <v/>
      </c>
      <c r="P227" s="11" t="n"/>
      <c r="Q227" s="11" t="n"/>
    </row>
    <row r="228">
      <c r="A228" s="11" t="n"/>
      <c r="B228" s="15" t="n"/>
      <c r="C228" s="11" t="n"/>
      <c r="D228" s="11">
        <f>IF($C228="","",IFERROR(VLOOKUP($C228,Customers!$A:$B,2,FALSE),""))</f>
        <v/>
      </c>
      <c r="E228" s="11" t="n"/>
      <c r="F228" s="14" t="n"/>
      <c r="G228" s="17" t="n"/>
      <c r="H228" s="14">
        <f>IF($F228="","",ROUND($F228*$G228,0))</f>
        <v/>
      </c>
      <c r="I228" s="14">
        <f>IF($F228="","",$F228+$H228)</f>
        <v/>
      </c>
      <c r="J228" s="14">
        <f>IF($A228="","",SUMIFS(AR_Receipts!$D:$D,AR_Receipts!$B:$B,$A228))</f>
        <v/>
      </c>
      <c r="K228" s="14">
        <f>IF($A228="","",MAX(0,$I228-$J228))</f>
        <v/>
      </c>
      <c r="L228" s="11" t="n"/>
      <c r="M228" s="15">
        <f>IF(OR($B228="", $L228=""),"", $B228+IFERROR(VLOOKUP($L228,Terms!$A:$B,2,FALSE),0))</f>
        <v/>
      </c>
      <c r="N228" s="16">
        <f>IF(OR($M228="", $K228&lt;=0),"", Settings!$B$3-$M228)</f>
        <v/>
      </c>
      <c r="O228" s="11">
        <f>IF($A228="","",IF($K228=0,"Paid",IF($J228=0,"Open","Partially Paid")))</f>
        <v/>
      </c>
      <c r="P228" s="11" t="n"/>
      <c r="Q228" s="11" t="n"/>
    </row>
    <row r="229">
      <c r="A229" s="11" t="n"/>
      <c r="B229" s="15" t="n"/>
      <c r="C229" s="11" t="n"/>
      <c r="D229" s="11">
        <f>IF($C229="","",IFERROR(VLOOKUP($C229,Customers!$A:$B,2,FALSE),""))</f>
        <v/>
      </c>
      <c r="E229" s="11" t="n"/>
      <c r="F229" s="14" t="n"/>
      <c r="G229" s="17" t="n"/>
      <c r="H229" s="14">
        <f>IF($F229="","",ROUND($F229*$G229,0))</f>
        <v/>
      </c>
      <c r="I229" s="14">
        <f>IF($F229="","",$F229+$H229)</f>
        <v/>
      </c>
      <c r="J229" s="14">
        <f>IF($A229="","",SUMIFS(AR_Receipts!$D:$D,AR_Receipts!$B:$B,$A229))</f>
        <v/>
      </c>
      <c r="K229" s="14">
        <f>IF($A229="","",MAX(0,$I229-$J229))</f>
        <v/>
      </c>
      <c r="L229" s="11" t="n"/>
      <c r="M229" s="15">
        <f>IF(OR($B229="", $L229=""),"", $B229+IFERROR(VLOOKUP($L229,Terms!$A:$B,2,FALSE),0))</f>
        <v/>
      </c>
      <c r="N229" s="16">
        <f>IF(OR($M229="", $K229&lt;=0),"", Settings!$B$3-$M229)</f>
        <v/>
      </c>
      <c r="O229" s="11">
        <f>IF($A229="","",IF($K229=0,"Paid",IF($J229=0,"Open","Partially Paid")))</f>
        <v/>
      </c>
      <c r="P229" s="11" t="n"/>
      <c r="Q229" s="11" t="n"/>
    </row>
    <row r="230">
      <c r="A230" s="11" t="n"/>
      <c r="B230" s="15" t="n"/>
      <c r="C230" s="11" t="n"/>
      <c r="D230" s="11">
        <f>IF($C230="","",IFERROR(VLOOKUP($C230,Customers!$A:$B,2,FALSE),""))</f>
        <v/>
      </c>
      <c r="E230" s="11" t="n"/>
      <c r="F230" s="14" t="n"/>
      <c r="G230" s="17" t="n"/>
      <c r="H230" s="14">
        <f>IF($F230="","",ROUND($F230*$G230,0))</f>
        <v/>
      </c>
      <c r="I230" s="14">
        <f>IF($F230="","",$F230+$H230)</f>
        <v/>
      </c>
      <c r="J230" s="14">
        <f>IF($A230="","",SUMIFS(AR_Receipts!$D:$D,AR_Receipts!$B:$B,$A230))</f>
        <v/>
      </c>
      <c r="K230" s="14">
        <f>IF($A230="","",MAX(0,$I230-$J230))</f>
        <v/>
      </c>
      <c r="L230" s="11" t="n"/>
      <c r="M230" s="15">
        <f>IF(OR($B230="", $L230=""),"", $B230+IFERROR(VLOOKUP($L230,Terms!$A:$B,2,FALSE),0))</f>
        <v/>
      </c>
      <c r="N230" s="16">
        <f>IF(OR($M230="", $K230&lt;=0),"", Settings!$B$3-$M230)</f>
        <v/>
      </c>
      <c r="O230" s="11">
        <f>IF($A230="","",IF($K230=0,"Paid",IF($J230=0,"Open","Partially Paid")))</f>
        <v/>
      </c>
      <c r="P230" s="11" t="n"/>
      <c r="Q230" s="11" t="n"/>
    </row>
    <row r="231">
      <c r="A231" s="11" t="n"/>
      <c r="B231" s="15" t="n"/>
      <c r="C231" s="11" t="n"/>
      <c r="D231" s="11">
        <f>IF($C231="","",IFERROR(VLOOKUP($C231,Customers!$A:$B,2,FALSE),""))</f>
        <v/>
      </c>
      <c r="E231" s="11" t="n"/>
      <c r="F231" s="14" t="n"/>
      <c r="G231" s="17" t="n"/>
      <c r="H231" s="14">
        <f>IF($F231="","",ROUND($F231*$G231,0))</f>
        <v/>
      </c>
      <c r="I231" s="14">
        <f>IF($F231="","",$F231+$H231)</f>
        <v/>
      </c>
      <c r="J231" s="14">
        <f>IF($A231="","",SUMIFS(AR_Receipts!$D:$D,AR_Receipts!$B:$B,$A231))</f>
        <v/>
      </c>
      <c r="K231" s="14">
        <f>IF($A231="","",MAX(0,$I231-$J231))</f>
        <v/>
      </c>
      <c r="L231" s="11" t="n"/>
      <c r="M231" s="15">
        <f>IF(OR($B231="", $L231=""),"", $B231+IFERROR(VLOOKUP($L231,Terms!$A:$B,2,FALSE),0))</f>
        <v/>
      </c>
      <c r="N231" s="16">
        <f>IF(OR($M231="", $K231&lt;=0),"", Settings!$B$3-$M231)</f>
        <v/>
      </c>
      <c r="O231" s="11">
        <f>IF($A231="","",IF($K231=0,"Paid",IF($J231=0,"Open","Partially Paid")))</f>
        <v/>
      </c>
      <c r="P231" s="11" t="n"/>
      <c r="Q231" s="11" t="n"/>
    </row>
    <row r="232">
      <c r="A232" s="11" t="n"/>
      <c r="B232" s="15" t="n"/>
      <c r="C232" s="11" t="n"/>
      <c r="D232" s="11">
        <f>IF($C232="","",IFERROR(VLOOKUP($C232,Customers!$A:$B,2,FALSE),""))</f>
        <v/>
      </c>
      <c r="E232" s="11" t="n"/>
      <c r="F232" s="14" t="n"/>
      <c r="G232" s="17" t="n"/>
      <c r="H232" s="14">
        <f>IF($F232="","",ROUND($F232*$G232,0))</f>
        <v/>
      </c>
      <c r="I232" s="14">
        <f>IF($F232="","",$F232+$H232)</f>
        <v/>
      </c>
      <c r="J232" s="14">
        <f>IF($A232="","",SUMIFS(AR_Receipts!$D:$D,AR_Receipts!$B:$B,$A232))</f>
        <v/>
      </c>
      <c r="K232" s="14">
        <f>IF($A232="","",MAX(0,$I232-$J232))</f>
        <v/>
      </c>
      <c r="L232" s="11" t="n"/>
      <c r="M232" s="15">
        <f>IF(OR($B232="", $L232=""),"", $B232+IFERROR(VLOOKUP($L232,Terms!$A:$B,2,FALSE),0))</f>
        <v/>
      </c>
      <c r="N232" s="16">
        <f>IF(OR($M232="", $K232&lt;=0),"", Settings!$B$3-$M232)</f>
        <v/>
      </c>
      <c r="O232" s="11">
        <f>IF($A232="","",IF($K232=0,"Paid",IF($J232=0,"Open","Partially Paid")))</f>
        <v/>
      </c>
      <c r="P232" s="11" t="n"/>
      <c r="Q232" s="11" t="n"/>
    </row>
    <row r="233">
      <c r="A233" s="11" t="n"/>
      <c r="B233" s="15" t="n"/>
      <c r="C233" s="11" t="n"/>
      <c r="D233" s="11">
        <f>IF($C233="","",IFERROR(VLOOKUP($C233,Customers!$A:$B,2,FALSE),""))</f>
        <v/>
      </c>
      <c r="E233" s="11" t="n"/>
      <c r="F233" s="14" t="n"/>
      <c r="G233" s="17" t="n"/>
      <c r="H233" s="14">
        <f>IF($F233="","",ROUND($F233*$G233,0))</f>
        <v/>
      </c>
      <c r="I233" s="14">
        <f>IF($F233="","",$F233+$H233)</f>
        <v/>
      </c>
      <c r="J233" s="14">
        <f>IF($A233="","",SUMIFS(AR_Receipts!$D:$D,AR_Receipts!$B:$B,$A233))</f>
        <v/>
      </c>
      <c r="K233" s="14">
        <f>IF($A233="","",MAX(0,$I233-$J233))</f>
        <v/>
      </c>
      <c r="L233" s="11" t="n"/>
      <c r="M233" s="15">
        <f>IF(OR($B233="", $L233=""),"", $B233+IFERROR(VLOOKUP($L233,Terms!$A:$B,2,FALSE),0))</f>
        <v/>
      </c>
      <c r="N233" s="16">
        <f>IF(OR($M233="", $K233&lt;=0),"", Settings!$B$3-$M233)</f>
        <v/>
      </c>
      <c r="O233" s="11">
        <f>IF($A233="","",IF($K233=0,"Paid",IF($J233=0,"Open","Partially Paid")))</f>
        <v/>
      </c>
      <c r="P233" s="11" t="n"/>
      <c r="Q233" s="11" t="n"/>
    </row>
    <row r="234">
      <c r="A234" s="11" t="n"/>
      <c r="B234" s="15" t="n"/>
      <c r="C234" s="11" t="n"/>
      <c r="D234" s="11">
        <f>IF($C234="","",IFERROR(VLOOKUP($C234,Customers!$A:$B,2,FALSE),""))</f>
        <v/>
      </c>
      <c r="E234" s="11" t="n"/>
      <c r="F234" s="14" t="n"/>
      <c r="G234" s="17" t="n"/>
      <c r="H234" s="14">
        <f>IF($F234="","",ROUND($F234*$G234,0))</f>
        <v/>
      </c>
      <c r="I234" s="14">
        <f>IF($F234="","",$F234+$H234)</f>
        <v/>
      </c>
      <c r="J234" s="14">
        <f>IF($A234="","",SUMIFS(AR_Receipts!$D:$D,AR_Receipts!$B:$B,$A234))</f>
        <v/>
      </c>
      <c r="K234" s="14">
        <f>IF($A234="","",MAX(0,$I234-$J234))</f>
        <v/>
      </c>
      <c r="L234" s="11" t="n"/>
      <c r="M234" s="15">
        <f>IF(OR($B234="", $L234=""),"", $B234+IFERROR(VLOOKUP($L234,Terms!$A:$B,2,FALSE),0))</f>
        <v/>
      </c>
      <c r="N234" s="16">
        <f>IF(OR($M234="", $K234&lt;=0),"", Settings!$B$3-$M234)</f>
        <v/>
      </c>
      <c r="O234" s="11">
        <f>IF($A234="","",IF($K234=0,"Paid",IF($J234=0,"Open","Partially Paid")))</f>
        <v/>
      </c>
      <c r="P234" s="11" t="n"/>
      <c r="Q234" s="11" t="n"/>
    </row>
    <row r="235">
      <c r="A235" s="11" t="n"/>
      <c r="B235" s="15" t="n"/>
      <c r="C235" s="11" t="n"/>
      <c r="D235" s="11">
        <f>IF($C235="","",IFERROR(VLOOKUP($C235,Customers!$A:$B,2,FALSE),""))</f>
        <v/>
      </c>
      <c r="E235" s="11" t="n"/>
      <c r="F235" s="14" t="n"/>
      <c r="G235" s="17" t="n"/>
      <c r="H235" s="14">
        <f>IF($F235="","",ROUND($F235*$G235,0))</f>
        <v/>
      </c>
      <c r="I235" s="14">
        <f>IF($F235="","",$F235+$H235)</f>
        <v/>
      </c>
      <c r="J235" s="14">
        <f>IF($A235="","",SUMIFS(AR_Receipts!$D:$D,AR_Receipts!$B:$B,$A235))</f>
        <v/>
      </c>
      <c r="K235" s="14">
        <f>IF($A235="","",MAX(0,$I235-$J235))</f>
        <v/>
      </c>
      <c r="L235" s="11" t="n"/>
      <c r="M235" s="15">
        <f>IF(OR($B235="", $L235=""),"", $B235+IFERROR(VLOOKUP($L235,Terms!$A:$B,2,FALSE),0))</f>
        <v/>
      </c>
      <c r="N235" s="16">
        <f>IF(OR($M235="", $K235&lt;=0),"", Settings!$B$3-$M235)</f>
        <v/>
      </c>
      <c r="O235" s="11">
        <f>IF($A235="","",IF($K235=0,"Paid",IF($J235=0,"Open","Partially Paid")))</f>
        <v/>
      </c>
      <c r="P235" s="11" t="n"/>
      <c r="Q235" s="11" t="n"/>
    </row>
    <row r="236">
      <c r="A236" s="11" t="n"/>
      <c r="B236" s="15" t="n"/>
      <c r="C236" s="11" t="n"/>
      <c r="D236" s="11">
        <f>IF($C236="","",IFERROR(VLOOKUP($C236,Customers!$A:$B,2,FALSE),""))</f>
        <v/>
      </c>
      <c r="E236" s="11" t="n"/>
      <c r="F236" s="14" t="n"/>
      <c r="G236" s="17" t="n"/>
      <c r="H236" s="14">
        <f>IF($F236="","",ROUND($F236*$G236,0))</f>
        <v/>
      </c>
      <c r="I236" s="14">
        <f>IF($F236="","",$F236+$H236)</f>
        <v/>
      </c>
      <c r="J236" s="14">
        <f>IF($A236="","",SUMIFS(AR_Receipts!$D:$D,AR_Receipts!$B:$B,$A236))</f>
        <v/>
      </c>
      <c r="K236" s="14">
        <f>IF($A236="","",MAX(0,$I236-$J236))</f>
        <v/>
      </c>
      <c r="L236" s="11" t="n"/>
      <c r="M236" s="15">
        <f>IF(OR($B236="", $L236=""),"", $B236+IFERROR(VLOOKUP($L236,Terms!$A:$B,2,FALSE),0))</f>
        <v/>
      </c>
      <c r="N236" s="16">
        <f>IF(OR($M236="", $K236&lt;=0),"", Settings!$B$3-$M236)</f>
        <v/>
      </c>
      <c r="O236" s="11">
        <f>IF($A236="","",IF($K236=0,"Paid",IF($J236=0,"Open","Partially Paid")))</f>
        <v/>
      </c>
      <c r="P236" s="11" t="n"/>
      <c r="Q236" s="11" t="n"/>
    </row>
    <row r="237">
      <c r="A237" s="11" t="n"/>
      <c r="B237" s="15" t="n"/>
      <c r="C237" s="11" t="n"/>
      <c r="D237" s="11">
        <f>IF($C237="","",IFERROR(VLOOKUP($C237,Customers!$A:$B,2,FALSE),""))</f>
        <v/>
      </c>
      <c r="E237" s="11" t="n"/>
      <c r="F237" s="14" t="n"/>
      <c r="G237" s="17" t="n"/>
      <c r="H237" s="14">
        <f>IF($F237="","",ROUND($F237*$G237,0))</f>
        <v/>
      </c>
      <c r="I237" s="14">
        <f>IF($F237="","",$F237+$H237)</f>
        <v/>
      </c>
      <c r="J237" s="14">
        <f>IF($A237="","",SUMIFS(AR_Receipts!$D:$D,AR_Receipts!$B:$B,$A237))</f>
        <v/>
      </c>
      <c r="K237" s="14">
        <f>IF($A237="","",MAX(0,$I237-$J237))</f>
        <v/>
      </c>
      <c r="L237" s="11" t="n"/>
      <c r="M237" s="15">
        <f>IF(OR($B237="", $L237=""),"", $B237+IFERROR(VLOOKUP($L237,Terms!$A:$B,2,FALSE),0))</f>
        <v/>
      </c>
      <c r="N237" s="16">
        <f>IF(OR($M237="", $K237&lt;=0),"", Settings!$B$3-$M237)</f>
        <v/>
      </c>
      <c r="O237" s="11">
        <f>IF($A237="","",IF($K237=0,"Paid",IF($J237=0,"Open","Partially Paid")))</f>
        <v/>
      </c>
      <c r="P237" s="11" t="n"/>
      <c r="Q237" s="11" t="n"/>
    </row>
    <row r="238">
      <c r="A238" s="11" t="n"/>
      <c r="B238" s="15" t="n"/>
      <c r="C238" s="11" t="n"/>
      <c r="D238" s="11">
        <f>IF($C238="","",IFERROR(VLOOKUP($C238,Customers!$A:$B,2,FALSE),""))</f>
        <v/>
      </c>
      <c r="E238" s="11" t="n"/>
      <c r="F238" s="14" t="n"/>
      <c r="G238" s="17" t="n"/>
      <c r="H238" s="14">
        <f>IF($F238="","",ROUND($F238*$G238,0))</f>
        <v/>
      </c>
      <c r="I238" s="14">
        <f>IF($F238="","",$F238+$H238)</f>
        <v/>
      </c>
      <c r="J238" s="14">
        <f>IF($A238="","",SUMIFS(AR_Receipts!$D:$D,AR_Receipts!$B:$B,$A238))</f>
        <v/>
      </c>
      <c r="K238" s="14">
        <f>IF($A238="","",MAX(0,$I238-$J238))</f>
        <v/>
      </c>
      <c r="L238" s="11" t="n"/>
      <c r="M238" s="15">
        <f>IF(OR($B238="", $L238=""),"", $B238+IFERROR(VLOOKUP($L238,Terms!$A:$B,2,FALSE),0))</f>
        <v/>
      </c>
      <c r="N238" s="16">
        <f>IF(OR($M238="", $K238&lt;=0),"", Settings!$B$3-$M238)</f>
        <v/>
      </c>
      <c r="O238" s="11">
        <f>IF($A238="","",IF($K238=0,"Paid",IF($J238=0,"Open","Partially Paid")))</f>
        <v/>
      </c>
      <c r="P238" s="11" t="n"/>
      <c r="Q238" s="11" t="n"/>
    </row>
    <row r="239">
      <c r="A239" s="11" t="n"/>
      <c r="B239" s="15" t="n"/>
      <c r="C239" s="11" t="n"/>
      <c r="D239" s="11">
        <f>IF($C239="","",IFERROR(VLOOKUP($C239,Customers!$A:$B,2,FALSE),""))</f>
        <v/>
      </c>
      <c r="E239" s="11" t="n"/>
      <c r="F239" s="14" t="n"/>
      <c r="G239" s="17" t="n"/>
      <c r="H239" s="14">
        <f>IF($F239="","",ROUND($F239*$G239,0))</f>
        <v/>
      </c>
      <c r="I239" s="14">
        <f>IF($F239="","",$F239+$H239)</f>
        <v/>
      </c>
      <c r="J239" s="14">
        <f>IF($A239="","",SUMIFS(AR_Receipts!$D:$D,AR_Receipts!$B:$B,$A239))</f>
        <v/>
      </c>
      <c r="K239" s="14">
        <f>IF($A239="","",MAX(0,$I239-$J239))</f>
        <v/>
      </c>
      <c r="L239" s="11" t="n"/>
      <c r="M239" s="15">
        <f>IF(OR($B239="", $L239=""),"", $B239+IFERROR(VLOOKUP($L239,Terms!$A:$B,2,FALSE),0))</f>
        <v/>
      </c>
      <c r="N239" s="16">
        <f>IF(OR($M239="", $K239&lt;=0),"", Settings!$B$3-$M239)</f>
        <v/>
      </c>
      <c r="O239" s="11">
        <f>IF($A239="","",IF($K239=0,"Paid",IF($J239=0,"Open","Partially Paid")))</f>
        <v/>
      </c>
      <c r="P239" s="11" t="n"/>
      <c r="Q239" s="11" t="n"/>
    </row>
    <row r="240">
      <c r="A240" s="11" t="n"/>
      <c r="B240" s="15" t="n"/>
      <c r="C240" s="11" t="n"/>
      <c r="D240" s="11">
        <f>IF($C240="","",IFERROR(VLOOKUP($C240,Customers!$A:$B,2,FALSE),""))</f>
        <v/>
      </c>
      <c r="E240" s="11" t="n"/>
      <c r="F240" s="14" t="n"/>
      <c r="G240" s="17" t="n"/>
      <c r="H240" s="14">
        <f>IF($F240="","",ROUND($F240*$G240,0))</f>
        <v/>
      </c>
      <c r="I240" s="14">
        <f>IF($F240="","",$F240+$H240)</f>
        <v/>
      </c>
      <c r="J240" s="14">
        <f>IF($A240="","",SUMIFS(AR_Receipts!$D:$D,AR_Receipts!$B:$B,$A240))</f>
        <v/>
      </c>
      <c r="K240" s="14">
        <f>IF($A240="","",MAX(0,$I240-$J240))</f>
        <v/>
      </c>
      <c r="L240" s="11" t="n"/>
      <c r="M240" s="15">
        <f>IF(OR($B240="", $L240=""),"", $B240+IFERROR(VLOOKUP($L240,Terms!$A:$B,2,FALSE),0))</f>
        <v/>
      </c>
      <c r="N240" s="16">
        <f>IF(OR($M240="", $K240&lt;=0),"", Settings!$B$3-$M240)</f>
        <v/>
      </c>
      <c r="O240" s="11">
        <f>IF($A240="","",IF($K240=0,"Paid",IF($J240=0,"Open","Partially Paid")))</f>
        <v/>
      </c>
      <c r="P240" s="11" t="n"/>
      <c r="Q240" s="11" t="n"/>
    </row>
    <row r="241">
      <c r="A241" s="11" t="n"/>
      <c r="B241" s="15" t="n"/>
      <c r="C241" s="11" t="n"/>
      <c r="D241" s="11">
        <f>IF($C241="","",IFERROR(VLOOKUP($C241,Customers!$A:$B,2,FALSE),""))</f>
        <v/>
      </c>
      <c r="E241" s="11" t="n"/>
      <c r="F241" s="14" t="n"/>
      <c r="G241" s="17" t="n"/>
      <c r="H241" s="14">
        <f>IF($F241="","",ROUND($F241*$G241,0))</f>
        <v/>
      </c>
      <c r="I241" s="14">
        <f>IF($F241="","",$F241+$H241)</f>
        <v/>
      </c>
      <c r="J241" s="14">
        <f>IF($A241="","",SUMIFS(AR_Receipts!$D:$D,AR_Receipts!$B:$B,$A241))</f>
        <v/>
      </c>
      <c r="K241" s="14">
        <f>IF($A241="","",MAX(0,$I241-$J241))</f>
        <v/>
      </c>
      <c r="L241" s="11" t="n"/>
      <c r="M241" s="15">
        <f>IF(OR($B241="", $L241=""),"", $B241+IFERROR(VLOOKUP($L241,Terms!$A:$B,2,FALSE),0))</f>
        <v/>
      </c>
      <c r="N241" s="16">
        <f>IF(OR($M241="", $K241&lt;=0),"", Settings!$B$3-$M241)</f>
        <v/>
      </c>
      <c r="O241" s="11">
        <f>IF($A241="","",IF($K241=0,"Paid",IF($J241=0,"Open","Partially Paid")))</f>
        <v/>
      </c>
      <c r="P241" s="11" t="n"/>
      <c r="Q241" s="11" t="n"/>
    </row>
    <row r="242">
      <c r="A242" s="11" t="n"/>
      <c r="B242" s="15" t="n"/>
      <c r="C242" s="11" t="n"/>
      <c r="D242" s="11">
        <f>IF($C242="","",IFERROR(VLOOKUP($C242,Customers!$A:$B,2,FALSE),""))</f>
        <v/>
      </c>
      <c r="E242" s="11" t="n"/>
      <c r="F242" s="14" t="n"/>
      <c r="G242" s="17" t="n"/>
      <c r="H242" s="14">
        <f>IF($F242="","",ROUND($F242*$G242,0))</f>
        <v/>
      </c>
      <c r="I242" s="14">
        <f>IF($F242="","",$F242+$H242)</f>
        <v/>
      </c>
      <c r="J242" s="14">
        <f>IF($A242="","",SUMIFS(AR_Receipts!$D:$D,AR_Receipts!$B:$B,$A242))</f>
        <v/>
      </c>
      <c r="K242" s="14">
        <f>IF($A242="","",MAX(0,$I242-$J242))</f>
        <v/>
      </c>
      <c r="L242" s="11" t="n"/>
      <c r="M242" s="15">
        <f>IF(OR($B242="", $L242=""),"", $B242+IFERROR(VLOOKUP($L242,Terms!$A:$B,2,FALSE),0))</f>
        <v/>
      </c>
      <c r="N242" s="16">
        <f>IF(OR($M242="", $K242&lt;=0),"", Settings!$B$3-$M242)</f>
        <v/>
      </c>
      <c r="O242" s="11">
        <f>IF($A242="","",IF($K242=0,"Paid",IF($J242=0,"Open","Partially Paid")))</f>
        <v/>
      </c>
      <c r="P242" s="11" t="n"/>
      <c r="Q242" s="11" t="n"/>
    </row>
    <row r="243">
      <c r="A243" s="11" t="n"/>
      <c r="B243" s="15" t="n"/>
      <c r="C243" s="11" t="n"/>
      <c r="D243" s="11">
        <f>IF($C243="","",IFERROR(VLOOKUP($C243,Customers!$A:$B,2,FALSE),""))</f>
        <v/>
      </c>
      <c r="E243" s="11" t="n"/>
      <c r="F243" s="14" t="n"/>
      <c r="G243" s="17" t="n"/>
      <c r="H243" s="14">
        <f>IF($F243="","",ROUND($F243*$G243,0))</f>
        <v/>
      </c>
      <c r="I243" s="14">
        <f>IF($F243="","",$F243+$H243)</f>
        <v/>
      </c>
      <c r="J243" s="14">
        <f>IF($A243="","",SUMIFS(AR_Receipts!$D:$D,AR_Receipts!$B:$B,$A243))</f>
        <v/>
      </c>
      <c r="K243" s="14">
        <f>IF($A243="","",MAX(0,$I243-$J243))</f>
        <v/>
      </c>
      <c r="L243" s="11" t="n"/>
      <c r="M243" s="15">
        <f>IF(OR($B243="", $L243=""),"", $B243+IFERROR(VLOOKUP($L243,Terms!$A:$B,2,FALSE),0))</f>
        <v/>
      </c>
      <c r="N243" s="16">
        <f>IF(OR($M243="", $K243&lt;=0),"", Settings!$B$3-$M243)</f>
        <v/>
      </c>
      <c r="O243" s="11">
        <f>IF($A243="","",IF($K243=0,"Paid",IF($J243=0,"Open","Partially Paid")))</f>
        <v/>
      </c>
      <c r="P243" s="11" t="n"/>
      <c r="Q243" s="11" t="n"/>
    </row>
    <row r="244">
      <c r="A244" s="11" t="n"/>
      <c r="B244" s="15" t="n"/>
      <c r="C244" s="11" t="n"/>
      <c r="D244" s="11">
        <f>IF($C244="","",IFERROR(VLOOKUP($C244,Customers!$A:$B,2,FALSE),""))</f>
        <v/>
      </c>
      <c r="E244" s="11" t="n"/>
      <c r="F244" s="14" t="n"/>
      <c r="G244" s="17" t="n"/>
      <c r="H244" s="14">
        <f>IF($F244="","",ROUND($F244*$G244,0))</f>
        <v/>
      </c>
      <c r="I244" s="14">
        <f>IF($F244="","",$F244+$H244)</f>
        <v/>
      </c>
      <c r="J244" s="14">
        <f>IF($A244="","",SUMIFS(AR_Receipts!$D:$D,AR_Receipts!$B:$B,$A244))</f>
        <v/>
      </c>
      <c r="K244" s="14">
        <f>IF($A244="","",MAX(0,$I244-$J244))</f>
        <v/>
      </c>
      <c r="L244" s="11" t="n"/>
      <c r="M244" s="15">
        <f>IF(OR($B244="", $L244=""),"", $B244+IFERROR(VLOOKUP($L244,Terms!$A:$B,2,FALSE),0))</f>
        <v/>
      </c>
      <c r="N244" s="16">
        <f>IF(OR($M244="", $K244&lt;=0),"", Settings!$B$3-$M244)</f>
        <v/>
      </c>
      <c r="O244" s="11">
        <f>IF($A244="","",IF($K244=0,"Paid",IF($J244=0,"Open","Partially Paid")))</f>
        <v/>
      </c>
      <c r="P244" s="11" t="n"/>
      <c r="Q244" s="11" t="n"/>
    </row>
    <row r="245">
      <c r="A245" s="11" t="n"/>
      <c r="B245" s="15" t="n"/>
      <c r="C245" s="11" t="n"/>
      <c r="D245" s="11">
        <f>IF($C245="","",IFERROR(VLOOKUP($C245,Customers!$A:$B,2,FALSE),""))</f>
        <v/>
      </c>
      <c r="E245" s="11" t="n"/>
      <c r="F245" s="14" t="n"/>
      <c r="G245" s="17" t="n"/>
      <c r="H245" s="14">
        <f>IF($F245="","",ROUND($F245*$G245,0))</f>
        <v/>
      </c>
      <c r="I245" s="14">
        <f>IF($F245="","",$F245+$H245)</f>
        <v/>
      </c>
      <c r="J245" s="14">
        <f>IF($A245="","",SUMIFS(AR_Receipts!$D:$D,AR_Receipts!$B:$B,$A245))</f>
        <v/>
      </c>
      <c r="K245" s="14">
        <f>IF($A245="","",MAX(0,$I245-$J245))</f>
        <v/>
      </c>
      <c r="L245" s="11" t="n"/>
      <c r="M245" s="15">
        <f>IF(OR($B245="", $L245=""),"", $B245+IFERROR(VLOOKUP($L245,Terms!$A:$B,2,FALSE),0))</f>
        <v/>
      </c>
      <c r="N245" s="16">
        <f>IF(OR($M245="", $K245&lt;=0),"", Settings!$B$3-$M245)</f>
        <v/>
      </c>
      <c r="O245" s="11">
        <f>IF($A245="","",IF($K245=0,"Paid",IF($J245=0,"Open","Partially Paid")))</f>
        <v/>
      </c>
      <c r="P245" s="11" t="n"/>
      <c r="Q245" s="11" t="n"/>
    </row>
    <row r="246">
      <c r="A246" s="11" t="n"/>
      <c r="B246" s="15" t="n"/>
      <c r="C246" s="11" t="n"/>
      <c r="D246" s="11">
        <f>IF($C246="","",IFERROR(VLOOKUP($C246,Customers!$A:$B,2,FALSE),""))</f>
        <v/>
      </c>
      <c r="E246" s="11" t="n"/>
      <c r="F246" s="14" t="n"/>
      <c r="G246" s="17" t="n"/>
      <c r="H246" s="14">
        <f>IF($F246="","",ROUND($F246*$G246,0))</f>
        <v/>
      </c>
      <c r="I246" s="14">
        <f>IF($F246="","",$F246+$H246)</f>
        <v/>
      </c>
      <c r="J246" s="14">
        <f>IF($A246="","",SUMIFS(AR_Receipts!$D:$D,AR_Receipts!$B:$B,$A246))</f>
        <v/>
      </c>
      <c r="K246" s="14">
        <f>IF($A246="","",MAX(0,$I246-$J246))</f>
        <v/>
      </c>
      <c r="L246" s="11" t="n"/>
      <c r="M246" s="15">
        <f>IF(OR($B246="", $L246=""),"", $B246+IFERROR(VLOOKUP($L246,Terms!$A:$B,2,FALSE),0))</f>
        <v/>
      </c>
      <c r="N246" s="16">
        <f>IF(OR($M246="", $K246&lt;=0),"", Settings!$B$3-$M246)</f>
        <v/>
      </c>
      <c r="O246" s="11">
        <f>IF($A246="","",IF($K246=0,"Paid",IF($J246=0,"Open","Partially Paid")))</f>
        <v/>
      </c>
      <c r="P246" s="11" t="n"/>
      <c r="Q246" s="11" t="n"/>
    </row>
    <row r="247">
      <c r="A247" s="11" t="n"/>
      <c r="B247" s="15" t="n"/>
      <c r="C247" s="11" t="n"/>
      <c r="D247" s="11">
        <f>IF($C247="","",IFERROR(VLOOKUP($C247,Customers!$A:$B,2,FALSE),""))</f>
        <v/>
      </c>
      <c r="E247" s="11" t="n"/>
      <c r="F247" s="14" t="n"/>
      <c r="G247" s="17" t="n"/>
      <c r="H247" s="14">
        <f>IF($F247="","",ROUND($F247*$G247,0))</f>
        <v/>
      </c>
      <c r="I247" s="14">
        <f>IF($F247="","",$F247+$H247)</f>
        <v/>
      </c>
      <c r="J247" s="14">
        <f>IF($A247="","",SUMIFS(AR_Receipts!$D:$D,AR_Receipts!$B:$B,$A247))</f>
        <v/>
      </c>
      <c r="K247" s="14">
        <f>IF($A247="","",MAX(0,$I247-$J247))</f>
        <v/>
      </c>
      <c r="L247" s="11" t="n"/>
      <c r="M247" s="15">
        <f>IF(OR($B247="", $L247=""),"", $B247+IFERROR(VLOOKUP($L247,Terms!$A:$B,2,FALSE),0))</f>
        <v/>
      </c>
      <c r="N247" s="16">
        <f>IF(OR($M247="", $K247&lt;=0),"", Settings!$B$3-$M247)</f>
        <v/>
      </c>
      <c r="O247" s="11">
        <f>IF($A247="","",IF($K247=0,"Paid",IF($J247=0,"Open","Partially Paid")))</f>
        <v/>
      </c>
      <c r="P247" s="11" t="n"/>
      <c r="Q247" s="11" t="n"/>
    </row>
    <row r="248">
      <c r="A248" s="11" t="n"/>
      <c r="B248" s="15" t="n"/>
      <c r="C248" s="11" t="n"/>
      <c r="D248" s="11">
        <f>IF($C248="","",IFERROR(VLOOKUP($C248,Customers!$A:$B,2,FALSE),""))</f>
        <v/>
      </c>
      <c r="E248" s="11" t="n"/>
      <c r="F248" s="14" t="n"/>
      <c r="G248" s="17" t="n"/>
      <c r="H248" s="14">
        <f>IF($F248="","",ROUND($F248*$G248,0))</f>
        <v/>
      </c>
      <c r="I248" s="14">
        <f>IF($F248="","",$F248+$H248)</f>
        <v/>
      </c>
      <c r="J248" s="14">
        <f>IF($A248="","",SUMIFS(AR_Receipts!$D:$D,AR_Receipts!$B:$B,$A248))</f>
        <v/>
      </c>
      <c r="K248" s="14">
        <f>IF($A248="","",MAX(0,$I248-$J248))</f>
        <v/>
      </c>
      <c r="L248" s="11" t="n"/>
      <c r="M248" s="15">
        <f>IF(OR($B248="", $L248=""),"", $B248+IFERROR(VLOOKUP($L248,Terms!$A:$B,2,FALSE),0))</f>
        <v/>
      </c>
      <c r="N248" s="16">
        <f>IF(OR($M248="", $K248&lt;=0),"", Settings!$B$3-$M248)</f>
        <v/>
      </c>
      <c r="O248" s="11">
        <f>IF($A248="","",IF($K248=0,"Paid",IF($J248=0,"Open","Partially Paid")))</f>
        <v/>
      </c>
      <c r="P248" s="11" t="n"/>
      <c r="Q248" s="11" t="n"/>
    </row>
    <row r="249">
      <c r="A249" s="11" t="n"/>
      <c r="B249" s="15" t="n"/>
      <c r="C249" s="11" t="n"/>
      <c r="D249" s="11">
        <f>IF($C249="","",IFERROR(VLOOKUP($C249,Customers!$A:$B,2,FALSE),""))</f>
        <v/>
      </c>
      <c r="E249" s="11" t="n"/>
      <c r="F249" s="14" t="n"/>
      <c r="G249" s="17" t="n"/>
      <c r="H249" s="14">
        <f>IF($F249="","",ROUND($F249*$G249,0))</f>
        <v/>
      </c>
      <c r="I249" s="14">
        <f>IF($F249="","",$F249+$H249)</f>
        <v/>
      </c>
      <c r="J249" s="14">
        <f>IF($A249="","",SUMIFS(AR_Receipts!$D:$D,AR_Receipts!$B:$B,$A249))</f>
        <v/>
      </c>
      <c r="K249" s="14">
        <f>IF($A249="","",MAX(0,$I249-$J249))</f>
        <v/>
      </c>
      <c r="L249" s="11" t="n"/>
      <c r="M249" s="15">
        <f>IF(OR($B249="", $L249=""),"", $B249+IFERROR(VLOOKUP($L249,Terms!$A:$B,2,FALSE),0))</f>
        <v/>
      </c>
      <c r="N249" s="16">
        <f>IF(OR($M249="", $K249&lt;=0),"", Settings!$B$3-$M249)</f>
        <v/>
      </c>
      <c r="O249" s="11">
        <f>IF($A249="","",IF($K249=0,"Paid",IF($J249=0,"Open","Partially Paid")))</f>
        <v/>
      </c>
      <c r="P249" s="11" t="n"/>
      <c r="Q249" s="11" t="n"/>
    </row>
    <row r="250">
      <c r="A250" s="11" t="n"/>
      <c r="B250" s="15" t="n"/>
      <c r="C250" s="11" t="n"/>
      <c r="D250" s="11">
        <f>IF($C250="","",IFERROR(VLOOKUP($C250,Customers!$A:$B,2,FALSE),""))</f>
        <v/>
      </c>
      <c r="E250" s="11" t="n"/>
      <c r="F250" s="14" t="n"/>
      <c r="G250" s="17" t="n"/>
      <c r="H250" s="14">
        <f>IF($F250="","",ROUND($F250*$G250,0))</f>
        <v/>
      </c>
      <c r="I250" s="14">
        <f>IF($F250="","",$F250+$H250)</f>
        <v/>
      </c>
      <c r="J250" s="14">
        <f>IF($A250="","",SUMIFS(AR_Receipts!$D:$D,AR_Receipts!$B:$B,$A250))</f>
        <v/>
      </c>
      <c r="K250" s="14">
        <f>IF($A250="","",MAX(0,$I250-$J250))</f>
        <v/>
      </c>
      <c r="L250" s="11" t="n"/>
      <c r="M250" s="15">
        <f>IF(OR($B250="", $L250=""),"", $B250+IFERROR(VLOOKUP($L250,Terms!$A:$B,2,FALSE),0))</f>
        <v/>
      </c>
      <c r="N250" s="16">
        <f>IF(OR($M250="", $K250&lt;=0),"", Settings!$B$3-$M250)</f>
        <v/>
      </c>
      <c r="O250" s="11">
        <f>IF($A250="","",IF($K250=0,"Paid",IF($J250=0,"Open","Partially Paid")))</f>
        <v/>
      </c>
      <c r="P250" s="11" t="n"/>
      <c r="Q250" s="11" t="n"/>
    </row>
    <row r="251">
      <c r="A251" s="11" t="n"/>
      <c r="B251" s="15" t="n"/>
      <c r="C251" s="11" t="n"/>
      <c r="D251" s="11">
        <f>IF($C251="","",IFERROR(VLOOKUP($C251,Customers!$A:$B,2,FALSE),""))</f>
        <v/>
      </c>
      <c r="E251" s="11" t="n"/>
      <c r="F251" s="14" t="n"/>
      <c r="G251" s="17" t="n"/>
      <c r="H251" s="14">
        <f>IF($F251="","",ROUND($F251*$G251,0))</f>
        <v/>
      </c>
      <c r="I251" s="14">
        <f>IF($F251="","",$F251+$H251)</f>
        <v/>
      </c>
      <c r="J251" s="14">
        <f>IF($A251="","",SUMIFS(AR_Receipts!$D:$D,AR_Receipts!$B:$B,$A251))</f>
        <v/>
      </c>
      <c r="K251" s="14">
        <f>IF($A251="","",MAX(0,$I251-$J251))</f>
        <v/>
      </c>
      <c r="L251" s="11" t="n"/>
      <c r="M251" s="15">
        <f>IF(OR($B251="", $L251=""),"", $B251+IFERROR(VLOOKUP($L251,Terms!$A:$B,2,FALSE),0))</f>
        <v/>
      </c>
      <c r="N251" s="16">
        <f>IF(OR($M251="", $K251&lt;=0),"", Settings!$B$3-$M251)</f>
        <v/>
      </c>
      <c r="O251" s="11">
        <f>IF($A251="","",IF($K251=0,"Paid",IF($J251=0,"Open","Partially Paid")))</f>
        <v/>
      </c>
      <c r="P251" s="11" t="n"/>
      <c r="Q251" s="11" t="n"/>
    </row>
    <row r="252">
      <c r="A252" s="11" t="n"/>
      <c r="B252" s="15" t="n"/>
      <c r="C252" s="11" t="n"/>
      <c r="D252" s="11">
        <f>IF($C252="","",IFERROR(VLOOKUP($C252,Customers!$A:$B,2,FALSE),""))</f>
        <v/>
      </c>
      <c r="E252" s="11" t="n"/>
      <c r="F252" s="14" t="n"/>
      <c r="G252" s="17" t="n"/>
      <c r="H252" s="14">
        <f>IF($F252="","",ROUND($F252*$G252,0))</f>
        <v/>
      </c>
      <c r="I252" s="14">
        <f>IF($F252="","",$F252+$H252)</f>
        <v/>
      </c>
      <c r="J252" s="14">
        <f>IF($A252="","",SUMIFS(AR_Receipts!$D:$D,AR_Receipts!$B:$B,$A252))</f>
        <v/>
      </c>
      <c r="K252" s="14">
        <f>IF($A252="","",MAX(0,$I252-$J252))</f>
        <v/>
      </c>
      <c r="L252" s="11" t="n"/>
      <c r="M252" s="15">
        <f>IF(OR($B252="", $L252=""),"", $B252+IFERROR(VLOOKUP($L252,Terms!$A:$B,2,FALSE),0))</f>
        <v/>
      </c>
      <c r="N252" s="16">
        <f>IF(OR($M252="", $K252&lt;=0),"", Settings!$B$3-$M252)</f>
        <v/>
      </c>
      <c r="O252" s="11">
        <f>IF($A252="","",IF($K252=0,"Paid",IF($J252=0,"Open","Partially Paid")))</f>
        <v/>
      </c>
      <c r="P252" s="11" t="n"/>
      <c r="Q252" s="11" t="n"/>
    </row>
    <row r="253">
      <c r="A253" s="11" t="n"/>
      <c r="B253" s="15" t="n"/>
      <c r="C253" s="11" t="n"/>
      <c r="D253" s="11">
        <f>IF($C253="","",IFERROR(VLOOKUP($C253,Customers!$A:$B,2,FALSE),""))</f>
        <v/>
      </c>
      <c r="E253" s="11" t="n"/>
      <c r="F253" s="14" t="n"/>
      <c r="G253" s="17" t="n"/>
      <c r="H253" s="14">
        <f>IF($F253="","",ROUND($F253*$G253,0))</f>
        <v/>
      </c>
      <c r="I253" s="14">
        <f>IF($F253="","",$F253+$H253)</f>
        <v/>
      </c>
      <c r="J253" s="14">
        <f>IF($A253="","",SUMIFS(AR_Receipts!$D:$D,AR_Receipts!$B:$B,$A253))</f>
        <v/>
      </c>
      <c r="K253" s="14">
        <f>IF($A253="","",MAX(0,$I253-$J253))</f>
        <v/>
      </c>
      <c r="L253" s="11" t="n"/>
      <c r="M253" s="15">
        <f>IF(OR($B253="", $L253=""),"", $B253+IFERROR(VLOOKUP($L253,Terms!$A:$B,2,FALSE),0))</f>
        <v/>
      </c>
      <c r="N253" s="16">
        <f>IF(OR($M253="", $K253&lt;=0),"", Settings!$B$3-$M253)</f>
        <v/>
      </c>
      <c r="O253" s="11">
        <f>IF($A253="","",IF($K253=0,"Paid",IF($J253=0,"Open","Partially Paid")))</f>
        <v/>
      </c>
      <c r="P253" s="11" t="n"/>
      <c r="Q253" s="11" t="n"/>
    </row>
    <row r="254">
      <c r="A254" s="11" t="n"/>
      <c r="B254" s="15" t="n"/>
      <c r="C254" s="11" t="n"/>
      <c r="D254" s="11">
        <f>IF($C254="","",IFERROR(VLOOKUP($C254,Customers!$A:$B,2,FALSE),""))</f>
        <v/>
      </c>
      <c r="E254" s="11" t="n"/>
      <c r="F254" s="14" t="n"/>
      <c r="G254" s="17" t="n"/>
      <c r="H254" s="14">
        <f>IF($F254="","",ROUND($F254*$G254,0))</f>
        <v/>
      </c>
      <c r="I254" s="14">
        <f>IF($F254="","",$F254+$H254)</f>
        <v/>
      </c>
      <c r="J254" s="14">
        <f>IF($A254="","",SUMIFS(AR_Receipts!$D:$D,AR_Receipts!$B:$B,$A254))</f>
        <v/>
      </c>
      <c r="K254" s="14">
        <f>IF($A254="","",MAX(0,$I254-$J254))</f>
        <v/>
      </c>
      <c r="L254" s="11" t="n"/>
      <c r="M254" s="15">
        <f>IF(OR($B254="", $L254=""),"", $B254+IFERROR(VLOOKUP($L254,Terms!$A:$B,2,FALSE),0))</f>
        <v/>
      </c>
      <c r="N254" s="16">
        <f>IF(OR($M254="", $K254&lt;=0),"", Settings!$B$3-$M254)</f>
        <v/>
      </c>
      <c r="O254" s="11">
        <f>IF($A254="","",IF($K254=0,"Paid",IF($J254=0,"Open","Partially Paid")))</f>
        <v/>
      </c>
      <c r="P254" s="11" t="n"/>
      <c r="Q254" s="11" t="n"/>
    </row>
    <row r="255">
      <c r="A255" s="11" t="n"/>
      <c r="B255" s="15" t="n"/>
      <c r="C255" s="11" t="n"/>
      <c r="D255" s="11">
        <f>IF($C255="","",IFERROR(VLOOKUP($C255,Customers!$A:$B,2,FALSE),""))</f>
        <v/>
      </c>
      <c r="E255" s="11" t="n"/>
      <c r="F255" s="14" t="n"/>
      <c r="G255" s="17" t="n"/>
      <c r="H255" s="14">
        <f>IF($F255="","",ROUND($F255*$G255,0))</f>
        <v/>
      </c>
      <c r="I255" s="14">
        <f>IF($F255="","",$F255+$H255)</f>
        <v/>
      </c>
      <c r="J255" s="14">
        <f>IF($A255="","",SUMIFS(AR_Receipts!$D:$D,AR_Receipts!$B:$B,$A255))</f>
        <v/>
      </c>
      <c r="K255" s="14">
        <f>IF($A255="","",MAX(0,$I255-$J255))</f>
        <v/>
      </c>
      <c r="L255" s="11" t="n"/>
      <c r="M255" s="15">
        <f>IF(OR($B255="", $L255=""),"", $B255+IFERROR(VLOOKUP($L255,Terms!$A:$B,2,FALSE),0))</f>
        <v/>
      </c>
      <c r="N255" s="16">
        <f>IF(OR($M255="", $K255&lt;=0),"", Settings!$B$3-$M255)</f>
        <v/>
      </c>
      <c r="O255" s="11">
        <f>IF($A255="","",IF($K255=0,"Paid",IF($J255=0,"Open","Partially Paid")))</f>
        <v/>
      </c>
      <c r="P255" s="11" t="n"/>
      <c r="Q255" s="11" t="n"/>
    </row>
    <row r="256">
      <c r="A256" s="11" t="n"/>
      <c r="B256" s="15" t="n"/>
      <c r="C256" s="11" t="n"/>
      <c r="D256" s="11">
        <f>IF($C256="","",IFERROR(VLOOKUP($C256,Customers!$A:$B,2,FALSE),""))</f>
        <v/>
      </c>
      <c r="E256" s="11" t="n"/>
      <c r="F256" s="14" t="n"/>
      <c r="G256" s="17" t="n"/>
      <c r="H256" s="14">
        <f>IF($F256="","",ROUND($F256*$G256,0))</f>
        <v/>
      </c>
      <c r="I256" s="14">
        <f>IF($F256="","",$F256+$H256)</f>
        <v/>
      </c>
      <c r="J256" s="14">
        <f>IF($A256="","",SUMIFS(AR_Receipts!$D:$D,AR_Receipts!$B:$B,$A256))</f>
        <v/>
      </c>
      <c r="K256" s="14">
        <f>IF($A256="","",MAX(0,$I256-$J256))</f>
        <v/>
      </c>
      <c r="L256" s="11" t="n"/>
      <c r="M256" s="15">
        <f>IF(OR($B256="", $L256=""),"", $B256+IFERROR(VLOOKUP($L256,Terms!$A:$B,2,FALSE),0))</f>
        <v/>
      </c>
      <c r="N256" s="16">
        <f>IF(OR($M256="", $K256&lt;=0),"", Settings!$B$3-$M256)</f>
        <v/>
      </c>
      <c r="O256" s="11">
        <f>IF($A256="","",IF($K256=0,"Paid",IF($J256=0,"Open","Partially Paid")))</f>
        <v/>
      </c>
      <c r="P256" s="11" t="n"/>
      <c r="Q256" s="11" t="n"/>
    </row>
    <row r="257">
      <c r="A257" s="11" t="n"/>
      <c r="B257" s="15" t="n"/>
      <c r="C257" s="11" t="n"/>
      <c r="D257" s="11">
        <f>IF($C257="","",IFERROR(VLOOKUP($C257,Customers!$A:$B,2,FALSE),""))</f>
        <v/>
      </c>
      <c r="E257" s="11" t="n"/>
      <c r="F257" s="14" t="n"/>
      <c r="G257" s="17" t="n"/>
      <c r="H257" s="14">
        <f>IF($F257="","",ROUND($F257*$G257,0))</f>
        <v/>
      </c>
      <c r="I257" s="14">
        <f>IF($F257="","",$F257+$H257)</f>
        <v/>
      </c>
      <c r="J257" s="14">
        <f>IF($A257="","",SUMIFS(AR_Receipts!$D:$D,AR_Receipts!$B:$B,$A257))</f>
        <v/>
      </c>
      <c r="K257" s="14">
        <f>IF($A257="","",MAX(0,$I257-$J257))</f>
        <v/>
      </c>
      <c r="L257" s="11" t="n"/>
      <c r="M257" s="15">
        <f>IF(OR($B257="", $L257=""),"", $B257+IFERROR(VLOOKUP($L257,Terms!$A:$B,2,FALSE),0))</f>
        <v/>
      </c>
      <c r="N257" s="16">
        <f>IF(OR($M257="", $K257&lt;=0),"", Settings!$B$3-$M257)</f>
        <v/>
      </c>
      <c r="O257" s="11">
        <f>IF($A257="","",IF($K257=0,"Paid",IF($J257=0,"Open","Partially Paid")))</f>
        <v/>
      </c>
      <c r="P257" s="11" t="n"/>
      <c r="Q257" s="11" t="n"/>
    </row>
    <row r="258">
      <c r="A258" s="11" t="n"/>
      <c r="B258" s="15" t="n"/>
      <c r="C258" s="11" t="n"/>
      <c r="D258" s="11">
        <f>IF($C258="","",IFERROR(VLOOKUP($C258,Customers!$A:$B,2,FALSE),""))</f>
        <v/>
      </c>
      <c r="E258" s="11" t="n"/>
      <c r="F258" s="14" t="n"/>
      <c r="G258" s="17" t="n"/>
      <c r="H258" s="14">
        <f>IF($F258="","",ROUND($F258*$G258,0))</f>
        <v/>
      </c>
      <c r="I258" s="14">
        <f>IF($F258="","",$F258+$H258)</f>
        <v/>
      </c>
      <c r="J258" s="14">
        <f>IF($A258="","",SUMIFS(AR_Receipts!$D:$D,AR_Receipts!$B:$B,$A258))</f>
        <v/>
      </c>
      <c r="K258" s="14">
        <f>IF($A258="","",MAX(0,$I258-$J258))</f>
        <v/>
      </c>
      <c r="L258" s="11" t="n"/>
      <c r="M258" s="15">
        <f>IF(OR($B258="", $L258=""),"", $B258+IFERROR(VLOOKUP($L258,Terms!$A:$B,2,FALSE),0))</f>
        <v/>
      </c>
      <c r="N258" s="16">
        <f>IF(OR($M258="", $K258&lt;=0),"", Settings!$B$3-$M258)</f>
        <v/>
      </c>
      <c r="O258" s="11">
        <f>IF($A258="","",IF($K258=0,"Paid",IF($J258=0,"Open","Partially Paid")))</f>
        <v/>
      </c>
      <c r="P258" s="11" t="n"/>
      <c r="Q258" s="11" t="n"/>
    </row>
    <row r="259">
      <c r="A259" s="11" t="n"/>
      <c r="B259" s="15" t="n"/>
      <c r="C259" s="11" t="n"/>
      <c r="D259" s="11">
        <f>IF($C259="","",IFERROR(VLOOKUP($C259,Customers!$A:$B,2,FALSE),""))</f>
        <v/>
      </c>
      <c r="E259" s="11" t="n"/>
      <c r="F259" s="14" t="n"/>
      <c r="G259" s="17" t="n"/>
      <c r="H259" s="14">
        <f>IF($F259="","",ROUND($F259*$G259,0))</f>
        <v/>
      </c>
      <c r="I259" s="14">
        <f>IF($F259="","",$F259+$H259)</f>
        <v/>
      </c>
      <c r="J259" s="14">
        <f>IF($A259="","",SUMIFS(AR_Receipts!$D:$D,AR_Receipts!$B:$B,$A259))</f>
        <v/>
      </c>
      <c r="K259" s="14">
        <f>IF($A259="","",MAX(0,$I259-$J259))</f>
        <v/>
      </c>
      <c r="L259" s="11" t="n"/>
      <c r="M259" s="15">
        <f>IF(OR($B259="", $L259=""),"", $B259+IFERROR(VLOOKUP($L259,Terms!$A:$B,2,FALSE),0))</f>
        <v/>
      </c>
      <c r="N259" s="16">
        <f>IF(OR($M259="", $K259&lt;=0),"", Settings!$B$3-$M259)</f>
        <v/>
      </c>
      <c r="O259" s="11">
        <f>IF($A259="","",IF($K259=0,"Paid",IF($J259=0,"Open","Partially Paid")))</f>
        <v/>
      </c>
      <c r="P259" s="11" t="n"/>
      <c r="Q259" s="11" t="n"/>
    </row>
    <row r="260">
      <c r="A260" s="11" t="n"/>
      <c r="B260" s="15" t="n"/>
      <c r="C260" s="11" t="n"/>
      <c r="D260" s="11">
        <f>IF($C260="","",IFERROR(VLOOKUP($C260,Customers!$A:$B,2,FALSE),""))</f>
        <v/>
      </c>
      <c r="E260" s="11" t="n"/>
      <c r="F260" s="14" t="n"/>
      <c r="G260" s="17" t="n"/>
      <c r="H260" s="14">
        <f>IF($F260="","",ROUND($F260*$G260,0))</f>
        <v/>
      </c>
      <c r="I260" s="14">
        <f>IF($F260="","",$F260+$H260)</f>
        <v/>
      </c>
      <c r="J260" s="14">
        <f>IF($A260="","",SUMIFS(AR_Receipts!$D:$D,AR_Receipts!$B:$B,$A260))</f>
        <v/>
      </c>
      <c r="K260" s="14">
        <f>IF($A260="","",MAX(0,$I260-$J260))</f>
        <v/>
      </c>
      <c r="L260" s="11" t="n"/>
      <c r="M260" s="15">
        <f>IF(OR($B260="", $L260=""),"", $B260+IFERROR(VLOOKUP($L260,Terms!$A:$B,2,FALSE),0))</f>
        <v/>
      </c>
      <c r="N260" s="16">
        <f>IF(OR($M260="", $K260&lt;=0),"", Settings!$B$3-$M260)</f>
        <v/>
      </c>
      <c r="O260" s="11">
        <f>IF($A260="","",IF($K260=0,"Paid",IF($J260=0,"Open","Partially Paid")))</f>
        <v/>
      </c>
      <c r="P260" s="11" t="n"/>
      <c r="Q260" s="11" t="n"/>
    </row>
    <row r="261">
      <c r="A261" s="11" t="n"/>
      <c r="B261" s="15" t="n"/>
      <c r="C261" s="11" t="n"/>
      <c r="D261" s="11">
        <f>IF($C261="","",IFERROR(VLOOKUP($C261,Customers!$A:$B,2,FALSE),""))</f>
        <v/>
      </c>
      <c r="E261" s="11" t="n"/>
      <c r="F261" s="14" t="n"/>
      <c r="G261" s="17" t="n"/>
      <c r="H261" s="14">
        <f>IF($F261="","",ROUND($F261*$G261,0))</f>
        <v/>
      </c>
      <c r="I261" s="14">
        <f>IF($F261="","",$F261+$H261)</f>
        <v/>
      </c>
      <c r="J261" s="14">
        <f>IF($A261="","",SUMIFS(AR_Receipts!$D:$D,AR_Receipts!$B:$B,$A261))</f>
        <v/>
      </c>
      <c r="K261" s="14">
        <f>IF($A261="","",MAX(0,$I261-$J261))</f>
        <v/>
      </c>
      <c r="L261" s="11" t="n"/>
      <c r="M261" s="15">
        <f>IF(OR($B261="", $L261=""),"", $B261+IFERROR(VLOOKUP($L261,Terms!$A:$B,2,FALSE),0))</f>
        <v/>
      </c>
      <c r="N261" s="16">
        <f>IF(OR($M261="", $K261&lt;=0),"", Settings!$B$3-$M261)</f>
        <v/>
      </c>
      <c r="O261" s="11">
        <f>IF($A261="","",IF($K261=0,"Paid",IF($J261=0,"Open","Partially Paid")))</f>
        <v/>
      </c>
      <c r="P261" s="11" t="n"/>
      <c r="Q261" s="11" t="n"/>
    </row>
    <row r="262">
      <c r="A262" s="11" t="n"/>
      <c r="B262" s="15" t="n"/>
      <c r="C262" s="11" t="n"/>
      <c r="D262" s="11">
        <f>IF($C262="","",IFERROR(VLOOKUP($C262,Customers!$A:$B,2,FALSE),""))</f>
        <v/>
      </c>
      <c r="E262" s="11" t="n"/>
      <c r="F262" s="14" t="n"/>
      <c r="G262" s="17" t="n"/>
      <c r="H262" s="14">
        <f>IF($F262="","",ROUND($F262*$G262,0))</f>
        <v/>
      </c>
      <c r="I262" s="14">
        <f>IF($F262="","",$F262+$H262)</f>
        <v/>
      </c>
      <c r="J262" s="14">
        <f>IF($A262="","",SUMIFS(AR_Receipts!$D:$D,AR_Receipts!$B:$B,$A262))</f>
        <v/>
      </c>
      <c r="K262" s="14">
        <f>IF($A262="","",MAX(0,$I262-$J262))</f>
        <v/>
      </c>
      <c r="L262" s="11" t="n"/>
      <c r="M262" s="15">
        <f>IF(OR($B262="", $L262=""),"", $B262+IFERROR(VLOOKUP($L262,Terms!$A:$B,2,FALSE),0))</f>
        <v/>
      </c>
      <c r="N262" s="16">
        <f>IF(OR($M262="", $K262&lt;=0),"", Settings!$B$3-$M262)</f>
        <v/>
      </c>
      <c r="O262" s="11">
        <f>IF($A262="","",IF($K262=0,"Paid",IF($J262=0,"Open","Partially Paid")))</f>
        <v/>
      </c>
      <c r="P262" s="11" t="n"/>
      <c r="Q262" s="11" t="n"/>
    </row>
    <row r="263">
      <c r="A263" s="11" t="n"/>
      <c r="B263" s="15" t="n"/>
      <c r="C263" s="11" t="n"/>
      <c r="D263" s="11">
        <f>IF($C263="","",IFERROR(VLOOKUP($C263,Customers!$A:$B,2,FALSE),""))</f>
        <v/>
      </c>
      <c r="E263" s="11" t="n"/>
      <c r="F263" s="14" t="n"/>
      <c r="G263" s="17" t="n"/>
      <c r="H263" s="14">
        <f>IF($F263="","",ROUND($F263*$G263,0))</f>
        <v/>
      </c>
      <c r="I263" s="14">
        <f>IF($F263="","",$F263+$H263)</f>
        <v/>
      </c>
      <c r="J263" s="14">
        <f>IF($A263="","",SUMIFS(AR_Receipts!$D:$D,AR_Receipts!$B:$B,$A263))</f>
        <v/>
      </c>
      <c r="K263" s="14">
        <f>IF($A263="","",MAX(0,$I263-$J263))</f>
        <v/>
      </c>
      <c r="L263" s="11" t="n"/>
      <c r="M263" s="15">
        <f>IF(OR($B263="", $L263=""),"", $B263+IFERROR(VLOOKUP($L263,Terms!$A:$B,2,FALSE),0))</f>
        <v/>
      </c>
      <c r="N263" s="16">
        <f>IF(OR($M263="", $K263&lt;=0),"", Settings!$B$3-$M263)</f>
        <v/>
      </c>
      <c r="O263" s="11">
        <f>IF($A263="","",IF($K263=0,"Paid",IF($J263=0,"Open","Partially Paid")))</f>
        <v/>
      </c>
      <c r="P263" s="11" t="n"/>
      <c r="Q263" s="11" t="n"/>
    </row>
    <row r="264">
      <c r="A264" s="11" t="n"/>
      <c r="B264" s="15" t="n"/>
      <c r="C264" s="11" t="n"/>
      <c r="D264" s="11">
        <f>IF($C264="","",IFERROR(VLOOKUP($C264,Customers!$A:$B,2,FALSE),""))</f>
        <v/>
      </c>
      <c r="E264" s="11" t="n"/>
      <c r="F264" s="14" t="n"/>
      <c r="G264" s="17" t="n"/>
      <c r="H264" s="14">
        <f>IF($F264="","",ROUND($F264*$G264,0))</f>
        <v/>
      </c>
      <c r="I264" s="14">
        <f>IF($F264="","",$F264+$H264)</f>
        <v/>
      </c>
      <c r="J264" s="14">
        <f>IF($A264="","",SUMIFS(AR_Receipts!$D:$D,AR_Receipts!$B:$B,$A264))</f>
        <v/>
      </c>
      <c r="K264" s="14">
        <f>IF($A264="","",MAX(0,$I264-$J264))</f>
        <v/>
      </c>
      <c r="L264" s="11" t="n"/>
      <c r="M264" s="15">
        <f>IF(OR($B264="", $L264=""),"", $B264+IFERROR(VLOOKUP($L264,Terms!$A:$B,2,FALSE),0))</f>
        <v/>
      </c>
      <c r="N264" s="16">
        <f>IF(OR($M264="", $K264&lt;=0),"", Settings!$B$3-$M264)</f>
        <v/>
      </c>
      <c r="O264" s="11">
        <f>IF($A264="","",IF($K264=0,"Paid",IF($J264=0,"Open","Partially Paid")))</f>
        <v/>
      </c>
      <c r="P264" s="11" t="n"/>
      <c r="Q264" s="11" t="n"/>
    </row>
    <row r="265">
      <c r="A265" s="11" t="n"/>
      <c r="B265" s="15" t="n"/>
      <c r="C265" s="11" t="n"/>
      <c r="D265" s="11">
        <f>IF($C265="","",IFERROR(VLOOKUP($C265,Customers!$A:$B,2,FALSE),""))</f>
        <v/>
      </c>
      <c r="E265" s="11" t="n"/>
      <c r="F265" s="14" t="n"/>
      <c r="G265" s="17" t="n"/>
      <c r="H265" s="14">
        <f>IF($F265="","",ROUND($F265*$G265,0))</f>
        <v/>
      </c>
      <c r="I265" s="14">
        <f>IF($F265="","",$F265+$H265)</f>
        <v/>
      </c>
      <c r="J265" s="14">
        <f>IF($A265="","",SUMIFS(AR_Receipts!$D:$D,AR_Receipts!$B:$B,$A265))</f>
        <v/>
      </c>
      <c r="K265" s="14">
        <f>IF($A265="","",MAX(0,$I265-$J265))</f>
        <v/>
      </c>
      <c r="L265" s="11" t="n"/>
      <c r="M265" s="15">
        <f>IF(OR($B265="", $L265=""),"", $B265+IFERROR(VLOOKUP($L265,Terms!$A:$B,2,FALSE),0))</f>
        <v/>
      </c>
      <c r="N265" s="16">
        <f>IF(OR($M265="", $K265&lt;=0),"", Settings!$B$3-$M265)</f>
        <v/>
      </c>
      <c r="O265" s="11">
        <f>IF($A265="","",IF($K265=0,"Paid",IF($J265=0,"Open","Partially Paid")))</f>
        <v/>
      </c>
      <c r="P265" s="11" t="n"/>
      <c r="Q265" s="11" t="n"/>
    </row>
    <row r="266">
      <c r="A266" s="11" t="n"/>
      <c r="B266" s="15" t="n"/>
      <c r="C266" s="11" t="n"/>
      <c r="D266" s="11">
        <f>IF($C266="","",IFERROR(VLOOKUP($C266,Customers!$A:$B,2,FALSE),""))</f>
        <v/>
      </c>
      <c r="E266" s="11" t="n"/>
      <c r="F266" s="14" t="n"/>
      <c r="G266" s="17" t="n"/>
      <c r="H266" s="14">
        <f>IF($F266="","",ROUND($F266*$G266,0))</f>
        <v/>
      </c>
      <c r="I266" s="14">
        <f>IF($F266="","",$F266+$H266)</f>
        <v/>
      </c>
      <c r="J266" s="14">
        <f>IF($A266="","",SUMIFS(AR_Receipts!$D:$D,AR_Receipts!$B:$B,$A266))</f>
        <v/>
      </c>
      <c r="K266" s="14">
        <f>IF($A266="","",MAX(0,$I266-$J266))</f>
        <v/>
      </c>
      <c r="L266" s="11" t="n"/>
      <c r="M266" s="15">
        <f>IF(OR($B266="", $L266=""),"", $B266+IFERROR(VLOOKUP($L266,Terms!$A:$B,2,FALSE),0))</f>
        <v/>
      </c>
      <c r="N266" s="16">
        <f>IF(OR($M266="", $K266&lt;=0),"", Settings!$B$3-$M266)</f>
        <v/>
      </c>
      <c r="O266" s="11">
        <f>IF($A266="","",IF($K266=0,"Paid",IF($J266=0,"Open","Partially Paid")))</f>
        <v/>
      </c>
      <c r="P266" s="11" t="n"/>
      <c r="Q266" s="11" t="n"/>
    </row>
    <row r="267">
      <c r="A267" s="11" t="n"/>
      <c r="B267" s="15" t="n"/>
      <c r="C267" s="11" t="n"/>
      <c r="D267" s="11">
        <f>IF($C267="","",IFERROR(VLOOKUP($C267,Customers!$A:$B,2,FALSE),""))</f>
        <v/>
      </c>
      <c r="E267" s="11" t="n"/>
      <c r="F267" s="14" t="n"/>
      <c r="G267" s="17" t="n"/>
      <c r="H267" s="14">
        <f>IF($F267="","",ROUND($F267*$G267,0))</f>
        <v/>
      </c>
      <c r="I267" s="14">
        <f>IF($F267="","",$F267+$H267)</f>
        <v/>
      </c>
      <c r="J267" s="14">
        <f>IF($A267="","",SUMIFS(AR_Receipts!$D:$D,AR_Receipts!$B:$B,$A267))</f>
        <v/>
      </c>
      <c r="K267" s="14">
        <f>IF($A267="","",MAX(0,$I267-$J267))</f>
        <v/>
      </c>
      <c r="L267" s="11" t="n"/>
      <c r="M267" s="15">
        <f>IF(OR($B267="", $L267=""),"", $B267+IFERROR(VLOOKUP($L267,Terms!$A:$B,2,FALSE),0))</f>
        <v/>
      </c>
      <c r="N267" s="16">
        <f>IF(OR($M267="", $K267&lt;=0),"", Settings!$B$3-$M267)</f>
        <v/>
      </c>
      <c r="O267" s="11">
        <f>IF($A267="","",IF($K267=0,"Paid",IF($J267=0,"Open","Partially Paid")))</f>
        <v/>
      </c>
      <c r="P267" s="11" t="n"/>
      <c r="Q267" s="11" t="n"/>
    </row>
    <row r="268">
      <c r="A268" s="11" t="n"/>
      <c r="B268" s="15" t="n"/>
      <c r="C268" s="11" t="n"/>
      <c r="D268" s="11">
        <f>IF($C268="","",IFERROR(VLOOKUP($C268,Customers!$A:$B,2,FALSE),""))</f>
        <v/>
      </c>
      <c r="E268" s="11" t="n"/>
      <c r="F268" s="14" t="n"/>
      <c r="G268" s="17" t="n"/>
      <c r="H268" s="14">
        <f>IF($F268="","",ROUND($F268*$G268,0))</f>
        <v/>
      </c>
      <c r="I268" s="14">
        <f>IF($F268="","",$F268+$H268)</f>
        <v/>
      </c>
      <c r="J268" s="14">
        <f>IF($A268="","",SUMIFS(AR_Receipts!$D:$D,AR_Receipts!$B:$B,$A268))</f>
        <v/>
      </c>
      <c r="K268" s="14">
        <f>IF($A268="","",MAX(0,$I268-$J268))</f>
        <v/>
      </c>
      <c r="L268" s="11" t="n"/>
      <c r="M268" s="15">
        <f>IF(OR($B268="", $L268=""),"", $B268+IFERROR(VLOOKUP($L268,Terms!$A:$B,2,FALSE),0))</f>
        <v/>
      </c>
      <c r="N268" s="16">
        <f>IF(OR($M268="", $K268&lt;=0),"", Settings!$B$3-$M268)</f>
        <v/>
      </c>
      <c r="O268" s="11">
        <f>IF($A268="","",IF($K268=0,"Paid",IF($J268=0,"Open","Partially Paid")))</f>
        <v/>
      </c>
      <c r="P268" s="11" t="n"/>
      <c r="Q268" s="11" t="n"/>
    </row>
    <row r="269">
      <c r="A269" s="11" t="n"/>
      <c r="B269" s="15" t="n"/>
      <c r="C269" s="11" t="n"/>
      <c r="D269" s="11">
        <f>IF($C269="","",IFERROR(VLOOKUP($C269,Customers!$A:$B,2,FALSE),""))</f>
        <v/>
      </c>
      <c r="E269" s="11" t="n"/>
      <c r="F269" s="14" t="n"/>
      <c r="G269" s="17" t="n"/>
      <c r="H269" s="14">
        <f>IF($F269="","",ROUND($F269*$G269,0))</f>
        <v/>
      </c>
      <c r="I269" s="14">
        <f>IF($F269="","",$F269+$H269)</f>
        <v/>
      </c>
      <c r="J269" s="14">
        <f>IF($A269="","",SUMIFS(AR_Receipts!$D:$D,AR_Receipts!$B:$B,$A269))</f>
        <v/>
      </c>
      <c r="K269" s="14">
        <f>IF($A269="","",MAX(0,$I269-$J269))</f>
        <v/>
      </c>
      <c r="L269" s="11" t="n"/>
      <c r="M269" s="15">
        <f>IF(OR($B269="", $L269=""),"", $B269+IFERROR(VLOOKUP($L269,Terms!$A:$B,2,FALSE),0))</f>
        <v/>
      </c>
      <c r="N269" s="16">
        <f>IF(OR($M269="", $K269&lt;=0),"", Settings!$B$3-$M269)</f>
        <v/>
      </c>
      <c r="O269" s="11">
        <f>IF($A269="","",IF($K269=0,"Paid",IF($J269=0,"Open","Partially Paid")))</f>
        <v/>
      </c>
      <c r="P269" s="11" t="n"/>
      <c r="Q269" s="11" t="n"/>
    </row>
    <row r="270">
      <c r="A270" s="11" t="n"/>
      <c r="B270" s="15" t="n"/>
      <c r="C270" s="11" t="n"/>
      <c r="D270" s="11">
        <f>IF($C270="","",IFERROR(VLOOKUP($C270,Customers!$A:$B,2,FALSE),""))</f>
        <v/>
      </c>
      <c r="E270" s="11" t="n"/>
      <c r="F270" s="14" t="n"/>
      <c r="G270" s="17" t="n"/>
      <c r="H270" s="14">
        <f>IF($F270="","",ROUND($F270*$G270,0))</f>
        <v/>
      </c>
      <c r="I270" s="14">
        <f>IF($F270="","",$F270+$H270)</f>
        <v/>
      </c>
      <c r="J270" s="14">
        <f>IF($A270="","",SUMIFS(AR_Receipts!$D:$D,AR_Receipts!$B:$B,$A270))</f>
        <v/>
      </c>
      <c r="K270" s="14">
        <f>IF($A270="","",MAX(0,$I270-$J270))</f>
        <v/>
      </c>
      <c r="L270" s="11" t="n"/>
      <c r="M270" s="15">
        <f>IF(OR($B270="", $L270=""),"", $B270+IFERROR(VLOOKUP($L270,Terms!$A:$B,2,FALSE),0))</f>
        <v/>
      </c>
      <c r="N270" s="16">
        <f>IF(OR($M270="", $K270&lt;=0),"", Settings!$B$3-$M270)</f>
        <v/>
      </c>
      <c r="O270" s="11">
        <f>IF($A270="","",IF($K270=0,"Paid",IF($J270=0,"Open","Partially Paid")))</f>
        <v/>
      </c>
      <c r="P270" s="11" t="n"/>
      <c r="Q270" s="11" t="n"/>
    </row>
    <row r="271">
      <c r="A271" s="11" t="n"/>
      <c r="B271" s="15" t="n"/>
      <c r="C271" s="11" t="n"/>
      <c r="D271" s="11">
        <f>IF($C271="","",IFERROR(VLOOKUP($C271,Customers!$A:$B,2,FALSE),""))</f>
        <v/>
      </c>
      <c r="E271" s="11" t="n"/>
      <c r="F271" s="14" t="n"/>
      <c r="G271" s="17" t="n"/>
      <c r="H271" s="14">
        <f>IF($F271="","",ROUND($F271*$G271,0))</f>
        <v/>
      </c>
      <c r="I271" s="14">
        <f>IF($F271="","",$F271+$H271)</f>
        <v/>
      </c>
      <c r="J271" s="14">
        <f>IF($A271="","",SUMIFS(AR_Receipts!$D:$D,AR_Receipts!$B:$B,$A271))</f>
        <v/>
      </c>
      <c r="K271" s="14">
        <f>IF($A271="","",MAX(0,$I271-$J271))</f>
        <v/>
      </c>
      <c r="L271" s="11" t="n"/>
      <c r="M271" s="15">
        <f>IF(OR($B271="", $L271=""),"", $B271+IFERROR(VLOOKUP($L271,Terms!$A:$B,2,FALSE),0))</f>
        <v/>
      </c>
      <c r="N271" s="16">
        <f>IF(OR($M271="", $K271&lt;=0),"", Settings!$B$3-$M271)</f>
        <v/>
      </c>
      <c r="O271" s="11">
        <f>IF($A271="","",IF($K271=0,"Paid",IF($J271=0,"Open","Partially Paid")))</f>
        <v/>
      </c>
      <c r="P271" s="11" t="n"/>
      <c r="Q271" s="11" t="n"/>
    </row>
    <row r="272">
      <c r="A272" s="11" t="n"/>
      <c r="B272" s="15" t="n"/>
      <c r="C272" s="11" t="n"/>
      <c r="D272" s="11">
        <f>IF($C272="","",IFERROR(VLOOKUP($C272,Customers!$A:$B,2,FALSE),""))</f>
        <v/>
      </c>
      <c r="E272" s="11" t="n"/>
      <c r="F272" s="14" t="n"/>
      <c r="G272" s="17" t="n"/>
      <c r="H272" s="14">
        <f>IF($F272="","",ROUND($F272*$G272,0))</f>
        <v/>
      </c>
      <c r="I272" s="14">
        <f>IF($F272="","",$F272+$H272)</f>
        <v/>
      </c>
      <c r="J272" s="14">
        <f>IF($A272="","",SUMIFS(AR_Receipts!$D:$D,AR_Receipts!$B:$B,$A272))</f>
        <v/>
      </c>
      <c r="K272" s="14">
        <f>IF($A272="","",MAX(0,$I272-$J272))</f>
        <v/>
      </c>
      <c r="L272" s="11" t="n"/>
      <c r="M272" s="15">
        <f>IF(OR($B272="", $L272=""),"", $B272+IFERROR(VLOOKUP($L272,Terms!$A:$B,2,FALSE),0))</f>
        <v/>
      </c>
      <c r="N272" s="16">
        <f>IF(OR($M272="", $K272&lt;=0),"", Settings!$B$3-$M272)</f>
        <v/>
      </c>
      <c r="O272" s="11">
        <f>IF($A272="","",IF($K272=0,"Paid",IF($J272=0,"Open","Partially Paid")))</f>
        <v/>
      </c>
      <c r="P272" s="11" t="n"/>
      <c r="Q272" s="11" t="n"/>
    </row>
    <row r="273">
      <c r="A273" s="11" t="n"/>
      <c r="B273" s="15" t="n"/>
      <c r="C273" s="11" t="n"/>
      <c r="D273" s="11">
        <f>IF($C273="","",IFERROR(VLOOKUP($C273,Customers!$A:$B,2,FALSE),""))</f>
        <v/>
      </c>
      <c r="E273" s="11" t="n"/>
      <c r="F273" s="14" t="n"/>
      <c r="G273" s="17" t="n"/>
      <c r="H273" s="14">
        <f>IF($F273="","",ROUND($F273*$G273,0))</f>
        <v/>
      </c>
      <c r="I273" s="14">
        <f>IF($F273="","",$F273+$H273)</f>
        <v/>
      </c>
      <c r="J273" s="14">
        <f>IF($A273="","",SUMIFS(AR_Receipts!$D:$D,AR_Receipts!$B:$B,$A273))</f>
        <v/>
      </c>
      <c r="K273" s="14">
        <f>IF($A273="","",MAX(0,$I273-$J273))</f>
        <v/>
      </c>
      <c r="L273" s="11" t="n"/>
      <c r="M273" s="15">
        <f>IF(OR($B273="", $L273=""),"", $B273+IFERROR(VLOOKUP($L273,Terms!$A:$B,2,FALSE),0))</f>
        <v/>
      </c>
      <c r="N273" s="16">
        <f>IF(OR($M273="", $K273&lt;=0),"", Settings!$B$3-$M273)</f>
        <v/>
      </c>
      <c r="O273" s="11">
        <f>IF($A273="","",IF($K273=0,"Paid",IF($J273=0,"Open","Partially Paid")))</f>
        <v/>
      </c>
      <c r="P273" s="11" t="n"/>
      <c r="Q273" s="11" t="n"/>
    </row>
    <row r="274">
      <c r="A274" s="11" t="n"/>
      <c r="B274" s="15" t="n"/>
      <c r="C274" s="11" t="n"/>
      <c r="D274" s="11">
        <f>IF($C274="","",IFERROR(VLOOKUP($C274,Customers!$A:$B,2,FALSE),""))</f>
        <v/>
      </c>
      <c r="E274" s="11" t="n"/>
      <c r="F274" s="14" t="n"/>
      <c r="G274" s="17" t="n"/>
      <c r="H274" s="14">
        <f>IF($F274="","",ROUND($F274*$G274,0))</f>
        <v/>
      </c>
      <c r="I274" s="14">
        <f>IF($F274="","",$F274+$H274)</f>
        <v/>
      </c>
      <c r="J274" s="14">
        <f>IF($A274="","",SUMIFS(AR_Receipts!$D:$D,AR_Receipts!$B:$B,$A274))</f>
        <v/>
      </c>
      <c r="K274" s="14">
        <f>IF($A274="","",MAX(0,$I274-$J274))</f>
        <v/>
      </c>
      <c r="L274" s="11" t="n"/>
      <c r="M274" s="15">
        <f>IF(OR($B274="", $L274=""),"", $B274+IFERROR(VLOOKUP($L274,Terms!$A:$B,2,FALSE),0))</f>
        <v/>
      </c>
      <c r="N274" s="16">
        <f>IF(OR($M274="", $K274&lt;=0),"", Settings!$B$3-$M274)</f>
        <v/>
      </c>
      <c r="O274" s="11">
        <f>IF($A274="","",IF($K274=0,"Paid",IF($J274=0,"Open","Partially Paid")))</f>
        <v/>
      </c>
      <c r="P274" s="11" t="n"/>
      <c r="Q274" s="11" t="n"/>
    </row>
    <row r="275">
      <c r="A275" s="11" t="n"/>
      <c r="B275" s="15" t="n"/>
      <c r="C275" s="11" t="n"/>
      <c r="D275" s="11">
        <f>IF($C275="","",IFERROR(VLOOKUP($C275,Customers!$A:$B,2,FALSE),""))</f>
        <v/>
      </c>
      <c r="E275" s="11" t="n"/>
      <c r="F275" s="14" t="n"/>
      <c r="G275" s="17" t="n"/>
      <c r="H275" s="14">
        <f>IF($F275="","",ROUND($F275*$G275,0))</f>
        <v/>
      </c>
      <c r="I275" s="14">
        <f>IF($F275="","",$F275+$H275)</f>
        <v/>
      </c>
      <c r="J275" s="14">
        <f>IF($A275="","",SUMIFS(AR_Receipts!$D:$D,AR_Receipts!$B:$B,$A275))</f>
        <v/>
      </c>
      <c r="K275" s="14">
        <f>IF($A275="","",MAX(0,$I275-$J275))</f>
        <v/>
      </c>
      <c r="L275" s="11" t="n"/>
      <c r="M275" s="15">
        <f>IF(OR($B275="", $L275=""),"", $B275+IFERROR(VLOOKUP($L275,Terms!$A:$B,2,FALSE),0))</f>
        <v/>
      </c>
      <c r="N275" s="16">
        <f>IF(OR($M275="", $K275&lt;=0),"", Settings!$B$3-$M275)</f>
        <v/>
      </c>
      <c r="O275" s="11">
        <f>IF($A275="","",IF($K275=0,"Paid",IF($J275=0,"Open","Partially Paid")))</f>
        <v/>
      </c>
      <c r="P275" s="11" t="n"/>
      <c r="Q275" s="11" t="n"/>
    </row>
    <row r="276">
      <c r="A276" s="11" t="n"/>
      <c r="B276" s="15" t="n"/>
      <c r="C276" s="11" t="n"/>
      <c r="D276" s="11">
        <f>IF($C276="","",IFERROR(VLOOKUP($C276,Customers!$A:$B,2,FALSE),""))</f>
        <v/>
      </c>
      <c r="E276" s="11" t="n"/>
      <c r="F276" s="14" t="n"/>
      <c r="G276" s="17" t="n"/>
      <c r="H276" s="14">
        <f>IF($F276="","",ROUND($F276*$G276,0))</f>
        <v/>
      </c>
      <c r="I276" s="14">
        <f>IF($F276="","",$F276+$H276)</f>
        <v/>
      </c>
      <c r="J276" s="14">
        <f>IF($A276="","",SUMIFS(AR_Receipts!$D:$D,AR_Receipts!$B:$B,$A276))</f>
        <v/>
      </c>
      <c r="K276" s="14">
        <f>IF($A276="","",MAX(0,$I276-$J276))</f>
        <v/>
      </c>
      <c r="L276" s="11" t="n"/>
      <c r="M276" s="15">
        <f>IF(OR($B276="", $L276=""),"", $B276+IFERROR(VLOOKUP($L276,Terms!$A:$B,2,FALSE),0))</f>
        <v/>
      </c>
      <c r="N276" s="16">
        <f>IF(OR($M276="", $K276&lt;=0),"", Settings!$B$3-$M276)</f>
        <v/>
      </c>
      <c r="O276" s="11">
        <f>IF($A276="","",IF($K276=0,"Paid",IF($J276=0,"Open","Partially Paid")))</f>
        <v/>
      </c>
      <c r="P276" s="11" t="n"/>
      <c r="Q276" s="11" t="n"/>
    </row>
    <row r="277">
      <c r="A277" s="11" t="n"/>
      <c r="B277" s="15" t="n"/>
      <c r="C277" s="11" t="n"/>
      <c r="D277" s="11">
        <f>IF($C277="","",IFERROR(VLOOKUP($C277,Customers!$A:$B,2,FALSE),""))</f>
        <v/>
      </c>
      <c r="E277" s="11" t="n"/>
      <c r="F277" s="14" t="n"/>
      <c r="G277" s="17" t="n"/>
      <c r="H277" s="14">
        <f>IF($F277="","",ROUND($F277*$G277,0))</f>
        <v/>
      </c>
      <c r="I277" s="14">
        <f>IF($F277="","",$F277+$H277)</f>
        <v/>
      </c>
      <c r="J277" s="14">
        <f>IF($A277="","",SUMIFS(AR_Receipts!$D:$D,AR_Receipts!$B:$B,$A277))</f>
        <v/>
      </c>
      <c r="K277" s="14">
        <f>IF($A277="","",MAX(0,$I277-$J277))</f>
        <v/>
      </c>
      <c r="L277" s="11" t="n"/>
      <c r="M277" s="15">
        <f>IF(OR($B277="", $L277=""),"", $B277+IFERROR(VLOOKUP($L277,Terms!$A:$B,2,FALSE),0))</f>
        <v/>
      </c>
      <c r="N277" s="16">
        <f>IF(OR($M277="", $K277&lt;=0),"", Settings!$B$3-$M277)</f>
        <v/>
      </c>
      <c r="O277" s="11">
        <f>IF($A277="","",IF($K277=0,"Paid",IF($J277=0,"Open","Partially Paid")))</f>
        <v/>
      </c>
      <c r="P277" s="11" t="n"/>
      <c r="Q277" s="11" t="n"/>
    </row>
    <row r="278">
      <c r="A278" s="11" t="n"/>
      <c r="B278" s="15" t="n"/>
      <c r="C278" s="11" t="n"/>
      <c r="D278" s="11">
        <f>IF($C278="","",IFERROR(VLOOKUP($C278,Customers!$A:$B,2,FALSE),""))</f>
        <v/>
      </c>
      <c r="E278" s="11" t="n"/>
      <c r="F278" s="14" t="n"/>
      <c r="G278" s="17" t="n"/>
      <c r="H278" s="14">
        <f>IF($F278="","",ROUND($F278*$G278,0))</f>
        <v/>
      </c>
      <c r="I278" s="14">
        <f>IF($F278="","",$F278+$H278)</f>
        <v/>
      </c>
      <c r="J278" s="14">
        <f>IF($A278="","",SUMIFS(AR_Receipts!$D:$D,AR_Receipts!$B:$B,$A278))</f>
        <v/>
      </c>
      <c r="K278" s="14">
        <f>IF($A278="","",MAX(0,$I278-$J278))</f>
        <v/>
      </c>
      <c r="L278" s="11" t="n"/>
      <c r="M278" s="15">
        <f>IF(OR($B278="", $L278=""),"", $B278+IFERROR(VLOOKUP($L278,Terms!$A:$B,2,FALSE),0))</f>
        <v/>
      </c>
      <c r="N278" s="16">
        <f>IF(OR($M278="", $K278&lt;=0),"", Settings!$B$3-$M278)</f>
        <v/>
      </c>
      <c r="O278" s="11">
        <f>IF($A278="","",IF($K278=0,"Paid",IF($J278=0,"Open","Partially Paid")))</f>
        <v/>
      </c>
      <c r="P278" s="11" t="n"/>
      <c r="Q278" s="11" t="n"/>
    </row>
    <row r="279">
      <c r="A279" s="11" t="n"/>
      <c r="B279" s="15" t="n"/>
      <c r="C279" s="11" t="n"/>
      <c r="D279" s="11">
        <f>IF($C279="","",IFERROR(VLOOKUP($C279,Customers!$A:$B,2,FALSE),""))</f>
        <v/>
      </c>
      <c r="E279" s="11" t="n"/>
      <c r="F279" s="14" t="n"/>
      <c r="G279" s="17" t="n"/>
      <c r="H279" s="14">
        <f>IF($F279="","",ROUND($F279*$G279,0))</f>
        <v/>
      </c>
      <c r="I279" s="14">
        <f>IF($F279="","",$F279+$H279)</f>
        <v/>
      </c>
      <c r="J279" s="14">
        <f>IF($A279="","",SUMIFS(AR_Receipts!$D:$D,AR_Receipts!$B:$B,$A279))</f>
        <v/>
      </c>
      <c r="K279" s="14">
        <f>IF($A279="","",MAX(0,$I279-$J279))</f>
        <v/>
      </c>
      <c r="L279" s="11" t="n"/>
      <c r="M279" s="15">
        <f>IF(OR($B279="", $L279=""),"", $B279+IFERROR(VLOOKUP($L279,Terms!$A:$B,2,FALSE),0))</f>
        <v/>
      </c>
      <c r="N279" s="16">
        <f>IF(OR($M279="", $K279&lt;=0),"", Settings!$B$3-$M279)</f>
        <v/>
      </c>
      <c r="O279" s="11">
        <f>IF($A279="","",IF($K279=0,"Paid",IF($J279=0,"Open","Partially Paid")))</f>
        <v/>
      </c>
      <c r="P279" s="11" t="n"/>
      <c r="Q279" s="11" t="n"/>
    </row>
    <row r="280">
      <c r="A280" s="11" t="n"/>
      <c r="B280" s="15" t="n"/>
      <c r="C280" s="11" t="n"/>
      <c r="D280" s="11">
        <f>IF($C280="","",IFERROR(VLOOKUP($C280,Customers!$A:$B,2,FALSE),""))</f>
        <v/>
      </c>
      <c r="E280" s="11" t="n"/>
      <c r="F280" s="14" t="n"/>
      <c r="G280" s="17" t="n"/>
      <c r="H280" s="14">
        <f>IF($F280="","",ROUND($F280*$G280,0))</f>
        <v/>
      </c>
      <c r="I280" s="14">
        <f>IF($F280="","",$F280+$H280)</f>
        <v/>
      </c>
      <c r="J280" s="14">
        <f>IF($A280="","",SUMIFS(AR_Receipts!$D:$D,AR_Receipts!$B:$B,$A280))</f>
        <v/>
      </c>
      <c r="K280" s="14">
        <f>IF($A280="","",MAX(0,$I280-$J280))</f>
        <v/>
      </c>
      <c r="L280" s="11" t="n"/>
      <c r="M280" s="15">
        <f>IF(OR($B280="", $L280=""),"", $B280+IFERROR(VLOOKUP($L280,Terms!$A:$B,2,FALSE),0))</f>
        <v/>
      </c>
      <c r="N280" s="16">
        <f>IF(OR($M280="", $K280&lt;=0),"", Settings!$B$3-$M280)</f>
        <v/>
      </c>
      <c r="O280" s="11">
        <f>IF($A280="","",IF($K280=0,"Paid",IF($J280=0,"Open","Partially Paid")))</f>
        <v/>
      </c>
      <c r="P280" s="11" t="n"/>
      <c r="Q280" s="11" t="n"/>
    </row>
    <row r="281">
      <c r="A281" s="11" t="n"/>
      <c r="B281" s="15" t="n"/>
      <c r="C281" s="11" t="n"/>
      <c r="D281" s="11">
        <f>IF($C281="","",IFERROR(VLOOKUP($C281,Customers!$A:$B,2,FALSE),""))</f>
        <v/>
      </c>
      <c r="E281" s="11" t="n"/>
      <c r="F281" s="14" t="n"/>
      <c r="G281" s="17" t="n"/>
      <c r="H281" s="14">
        <f>IF($F281="","",ROUND($F281*$G281,0))</f>
        <v/>
      </c>
      <c r="I281" s="14">
        <f>IF($F281="","",$F281+$H281)</f>
        <v/>
      </c>
      <c r="J281" s="14">
        <f>IF($A281="","",SUMIFS(AR_Receipts!$D:$D,AR_Receipts!$B:$B,$A281))</f>
        <v/>
      </c>
      <c r="K281" s="14">
        <f>IF($A281="","",MAX(0,$I281-$J281))</f>
        <v/>
      </c>
      <c r="L281" s="11" t="n"/>
      <c r="M281" s="15">
        <f>IF(OR($B281="", $L281=""),"", $B281+IFERROR(VLOOKUP($L281,Terms!$A:$B,2,FALSE),0))</f>
        <v/>
      </c>
      <c r="N281" s="16">
        <f>IF(OR($M281="", $K281&lt;=0),"", Settings!$B$3-$M281)</f>
        <v/>
      </c>
      <c r="O281" s="11">
        <f>IF($A281="","",IF($K281=0,"Paid",IF($J281=0,"Open","Partially Paid")))</f>
        <v/>
      </c>
      <c r="P281" s="11" t="n"/>
      <c r="Q281" s="11" t="n"/>
    </row>
    <row r="282">
      <c r="A282" s="11" t="n"/>
      <c r="B282" s="15" t="n"/>
      <c r="C282" s="11" t="n"/>
      <c r="D282" s="11">
        <f>IF($C282="","",IFERROR(VLOOKUP($C282,Customers!$A:$B,2,FALSE),""))</f>
        <v/>
      </c>
      <c r="E282" s="11" t="n"/>
      <c r="F282" s="14" t="n"/>
      <c r="G282" s="17" t="n"/>
      <c r="H282" s="14">
        <f>IF($F282="","",ROUND($F282*$G282,0))</f>
        <v/>
      </c>
      <c r="I282" s="14">
        <f>IF($F282="","",$F282+$H282)</f>
        <v/>
      </c>
      <c r="J282" s="14">
        <f>IF($A282="","",SUMIFS(AR_Receipts!$D:$D,AR_Receipts!$B:$B,$A282))</f>
        <v/>
      </c>
      <c r="K282" s="14">
        <f>IF($A282="","",MAX(0,$I282-$J282))</f>
        <v/>
      </c>
      <c r="L282" s="11" t="n"/>
      <c r="M282" s="15">
        <f>IF(OR($B282="", $L282=""),"", $B282+IFERROR(VLOOKUP($L282,Terms!$A:$B,2,FALSE),0))</f>
        <v/>
      </c>
      <c r="N282" s="16">
        <f>IF(OR($M282="", $K282&lt;=0),"", Settings!$B$3-$M282)</f>
        <v/>
      </c>
      <c r="O282" s="11">
        <f>IF($A282="","",IF($K282=0,"Paid",IF($J282=0,"Open","Partially Paid")))</f>
        <v/>
      </c>
      <c r="P282" s="11" t="n"/>
      <c r="Q282" s="11" t="n"/>
    </row>
    <row r="283">
      <c r="A283" s="11" t="n"/>
      <c r="B283" s="15" t="n"/>
      <c r="C283" s="11" t="n"/>
      <c r="D283" s="11">
        <f>IF($C283="","",IFERROR(VLOOKUP($C283,Customers!$A:$B,2,FALSE),""))</f>
        <v/>
      </c>
      <c r="E283" s="11" t="n"/>
      <c r="F283" s="14" t="n"/>
      <c r="G283" s="17" t="n"/>
      <c r="H283" s="14">
        <f>IF($F283="","",ROUND($F283*$G283,0))</f>
        <v/>
      </c>
      <c r="I283" s="14">
        <f>IF($F283="","",$F283+$H283)</f>
        <v/>
      </c>
      <c r="J283" s="14">
        <f>IF($A283="","",SUMIFS(AR_Receipts!$D:$D,AR_Receipts!$B:$B,$A283))</f>
        <v/>
      </c>
      <c r="K283" s="14">
        <f>IF($A283="","",MAX(0,$I283-$J283))</f>
        <v/>
      </c>
      <c r="L283" s="11" t="n"/>
      <c r="M283" s="15">
        <f>IF(OR($B283="", $L283=""),"", $B283+IFERROR(VLOOKUP($L283,Terms!$A:$B,2,FALSE),0))</f>
        <v/>
      </c>
      <c r="N283" s="16">
        <f>IF(OR($M283="", $K283&lt;=0),"", Settings!$B$3-$M283)</f>
        <v/>
      </c>
      <c r="O283" s="11">
        <f>IF($A283="","",IF($K283=0,"Paid",IF($J283=0,"Open","Partially Paid")))</f>
        <v/>
      </c>
      <c r="P283" s="11" t="n"/>
      <c r="Q283" s="11" t="n"/>
    </row>
    <row r="284">
      <c r="A284" s="11" t="n"/>
      <c r="B284" s="15" t="n"/>
      <c r="C284" s="11" t="n"/>
      <c r="D284" s="11">
        <f>IF($C284="","",IFERROR(VLOOKUP($C284,Customers!$A:$B,2,FALSE),""))</f>
        <v/>
      </c>
      <c r="E284" s="11" t="n"/>
      <c r="F284" s="14" t="n"/>
      <c r="G284" s="17" t="n"/>
      <c r="H284" s="14">
        <f>IF($F284="","",ROUND($F284*$G284,0))</f>
        <v/>
      </c>
      <c r="I284" s="14">
        <f>IF($F284="","",$F284+$H284)</f>
        <v/>
      </c>
      <c r="J284" s="14">
        <f>IF($A284="","",SUMIFS(AR_Receipts!$D:$D,AR_Receipts!$B:$B,$A284))</f>
        <v/>
      </c>
      <c r="K284" s="14">
        <f>IF($A284="","",MAX(0,$I284-$J284))</f>
        <v/>
      </c>
      <c r="L284" s="11" t="n"/>
      <c r="M284" s="15">
        <f>IF(OR($B284="", $L284=""),"", $B284+IFERROR(VLOOKUP($L284,Terms!$A:$B,2,FALSE),0))</f>
        <v/>
      </c>
      <c r="N284" s="16">
        <f>IF(OR($M284="", $K284&lt;=0),"", Settings!$B$3-$M284)</f>
        <v/>
      </c>
      <c r="O284" s="11">
        <f>IF($A284="","",IF($K284=0,"Paid",IF($J284=0,"Open","Partially Paid")))</f>
        <v/>
      </c>
      <c r="P284" s="11" t="n"/>
      <c r="Q284" s="11" t="n"/>
    </row>
    <row r="285">
      <c r="A285" s="11" t="n"/>
      <c r="B285" s="15" t="n"/>
      <c r="C285" s="11" t="n"/>
      <c r="D285" s="11">
        <f>IF($C285="","",IFERROR(VLOOKUP($C285,Customers!$A:$B,2,FALSE),""))</f>
        <v/>
      </c>
      <c r="E285" s="11" t="n"/>
      <c r="F285" s="14" t="n"/>
      <c r="G285" s="17" t="n"/>
      <c r="H285" s="14">
        <f>IF($F285="","",ROUND($F285*$G285,0))</f>
        <v/>
      </c>
      <c r="I285" s="14">
        <f>IF($F285="","",$F285+$H285)</f>
        <v/>
      </c>
      <c r="J285" s="14">
        <f>IF($A285="","",SUMIFS(AR_Receipts!$D:$D,AR_Receipts!$B:$B,$A285))</f>
        <v/>
      </c>
      <c r="K285" s="14">
        <f>IF($A285="","",MAX(0,$I285-$J285))</f>
        <v/>
      </c>
      <c r="L285" s="11" t="n"/>
      <c r="M285" s="15">
        <f>IF(OR($B285="", $L285=""),"", $B285+IFERROR(VLOOKUP($L285,Terms!$A:$B,2,FALSE),0))</f>
        <v/>
      </c>
      <c r="N285" s="16">
        <f>IF(OR($M285="", $K285&lt;=0),"", Settings!$B$3-$M285)</f>
        <v/>
      </c>
      <c r="O285" s="11">
        <f>IF($A285="","",IF($K285=0,"Paid",IF($J285=0,"Open","Partially Paid")))</f>
        <v/>
      </c>
      <c r="P285" s="11" t="n"/>
      <c r="Q285" s="11" t="n"/>
    </row>
    <row r="286">
      <c r="A286" s="11" t="n"/>
      <c r="B286" s="15" t="n"/>
      <c r="C286" s="11" t="n"/>
      <c r="D286" s="11">
        <f>IF($C286="","",IFERROR(VLOOKUP($C286,Customers!$A:$B,2,FALSE),""))</f>
        <v/>
      </c>
      <c r="E286" s="11" t="n"/>
      <c r="F286" s="14" t="n"/>
      <c r="G286" s="17" t="n"/>
      <c r="H286" s="14">
        <f>IF($F286="","",ROUND($F286*$G286,0))</f>
        <v/>
      </c>
      <c r="I286" s="14">
        <f>IF($F286="","",$F286+$H286)</f>
        <v/>
      </c>
      <c r="J286" s="14">
        <f>IF($A286="","",SUMIFS(AR_Receipts!$D:$D,AR_Receipts!$B:$B,$A286))</f>
        <v/>
      </c>
      <c r="K286" s="14">
        <f>IF($A286="","",MAX(0,$I286-$J286))</f>
        <v/>
      </c>
      <c r="L286" s="11" t="n"/>
      <c r="M286" s="15">
        <f>IF(OR($B286="", $L286=""),"", $B286+IFERROR(VLOOKUP($L286,Terms!$A:$B,2,FALSE),0))</f>
        <v/>
      </c>
      <c r="N286" s="16">
        <f>IF(OR($M286="", $K286&lt;=0),"", Settings!$B$3-$M286)</f>
        <v/>
      </c>
      <c r="O286" s="11">
        <f>IF($A286="","",IF($K286=0,"Paid",IF($J286=0,"Open","Partially Paid")))</f>
        <v/>
      </c>
      <c r="P286" s="11" t="n"/>
      <c r="Q286" s="11" t="n"/>
    </row>
    <row r="287">
      <c r="A287" s="11" t="n"/>
      <c r="B287" s="15" t="n"/>
      <c r="C287" s="11" t="n"/>
      <c r="D287" s="11">
        <f>IF($C287="","",IFERROR(VLOOKUP($C287,Customers!$A:$B,2,FALSE),""))</f>
        <v/>
      </c>
      <c r="E287" s="11" t="n"/>
      <c r="F287" s="14" t="n"/>
      <c r="G287" s="17" t="n"/>
      <c r="H287" s="14">
        <f>IF($F287="","",ROUND($F287*$G287,0))</f>
        <v/>
      </c>
      <c r="I287" s="14">
        <f>IF($F287="","",$F287+$H287)</f>
        <v/>
      </c>
      <c r="J287" s="14">
        <f>IF($A287="","",SUMIFS(AR_Receipts!$D:$D,AR_Receipts!$B:$B,$A287))</f>
        <v/>
      </c>
      <c r="K287" s="14">
        <f>IF($A287="","",MAX(0,$I287-$J287))</f>
        <v/>
      </c>
      <c r="L287" s="11" t="n"/>
      <c r="M287" s="15">
        <f>IF(OR($B287="", $L287=""),"", $B287+IFERROR(VLOOKUP($L287,Terms!$A:$B,2,FALSE),0))</f>
        <v/>
      </c>
      <c r="N287" s="16">
        <f>IF(OR($M287="", $K287&lt;=0),"", Settings!$B$3-$M287)</f>
        <v/>
      </c>
      <c r="O287" s="11">
        <f>IF($A287="","",IF($K287=0,"Paid",IF($J287=0,"Open","Partially Paid")))</f>
        <v/>
      </c>
      <c r="P287" s="11" t="n"/>
      <c r="Q287" s="11" t="n"/>
    </row>
    <row r="288">
      <c r="A288" s="11" t="n"/>
      <c r="B288" s="15" t="n"/>
      <c r="C288" s="11" t="n"/>
      <c r="D288" s="11">
        <f>IF($C288="","",IFERROR(VLOOKUP($C288,Customers!$A:$B,2,FALSE),""))</f>
        <v/>
      </c>
      <c r="E288" s="11" t="n"/>
      <c r="F288" s="14" t="n"/>
      <c r="G288" s="17" t="n"/>
      <c r="H288" s="14">
        <f>IF($F288="","",ROUND($F288*$G288,0))</f>
        <v/>
      </c>
      <c r="I288" s="14">
        <f>IF($F288="","",$F288+$H288)</f>
        <v/>
      </c>
      <c r="J288" s="14">
        <f>IF($A288="","",SUMIFS(AR_Receipts!$D:$D,AR_Receipts!$B:$B,$A288))</f>
        <v/>
      </c>
      <c r="K288" s="14">
        <f>IF($A288="","",MAX(0,$I288-$J288))</f>
        <v/>
      </c>
      <c r="L288" s="11" t="n"/>
      <c r="M288" s="15">
        <f>IF(OR($B288="", $L288=""),"", $B288+IFERROR(VLOOKUP($L288,Terms!$A:$B,2,FALSE),0))</f>
        <v/>
      </c>
      <c r="N288" s="16">
        <f>IF(OR($M288="", $K288&lt;=0),"", Settings!$B$3-$M288)</f>
        <v/>
      </c>
      <c r="O288" s="11">
        <f>IF($A288="","",IF($K288=0,"Paid",IF($J288=0,"Open","Partially Paid")))</f>
        <v/>
      </c>
      <c r="P288" s="11" t="n"/>
      <c r="Q288" s="11" t="n"/>
    </row>
    <row r="289">
      <c r="A289" s="11" t="n"/>
      <c r="B289" s="15" t="n"/>
      <c r="C289" s="11" t="n"/>
      <c r="D289" s="11">
        <f>IF($C289="","",IFERROR(VLOOKUP($C289,Customers!$A:$B,2,FALSE),""))</f>
        <v/>
      </c>
      <c r="E289" s="11" t="n"/>
      <c r="F289" s="14" t="n"/>
      <c r="G289" s="17" t="n"/>
      <c r="H289" s="14">
        <f>IF($F289="","",ROUND($F289*$G289,0))</f>
        <v/>
      </c>
      <c r="I289" s="14">
        <f>IF($F289="","",$F289+$H289)</f>
        <v/>
      </c>
      <c r="J289" s="14">
        <f>IF($A289="","",SUMIFS(AR_Receipts!$D:$D,AR_Receipts!$B:$B,$A289))</f>
        <v/>
      </c>
      <c r="K289" s="14">
        <f>IF($A289="","",MAX(0,$I289-$J289))</f>
        <v/>
      </c>
      <c r="L289" s="11" t="n"/>
      <c r="M289" s="15">
        <f>IF(OR($B289="", $L289=""),"", $B289+IFERROR(VLOOKUP($L289,Terms!$A:$B,2,FALSE),0))</f>
        <v/>
      </c>
      <c r="N289" s="16">
        <f>IF(OR($M289="", $K289&lt;=0),"", Settings!$B$3-$M289)</f>
        <v/>
      </c>
      <c r="O289" s="11">
        <f>IF($A289="","",IF($K289=0,"Paid",IF($J289=0,"Open","Partially Paid")))</f>
        <v/>
      </c>
      <c r="P289" s="11" t="n"/>
      <c r="Q289" s="11" t="n"/>
    </row>
    <row r="290">
      <c r="A290" s="11" t="n"/>
      <c r="B290" s="15" t="n"/>
      <c r="C290" s="11" t="n"/>
      <c r="D290" s="11">
        <f>IF($C290="","",IFERROR(VLOOKUP($C290,Customers!$A:$B,2,FALSE),""))</f>
        <v/>
      </c>
      <c r="E290" s="11" t="n"/>
      <c r="F290" s="14" t="n"/>
      <c r="G290" s="17" t="n"/>
      <c r="H290" s="14">
        <f>IF($F290="","",ROUND($F290*$G290,0))</f>
        <v/>
      </c>
      <c r="I290" s="14">
        <f>IF($F290="","",$F290+$H290)</f>
        <v/>
      </c>
      <c r="J290" s="14">
        <f>IF($A290="","",SUMIFS(AR_Receipts!$D:$D,AR_Receipts!$B:$B,$A290))</f>
        <v/>
      </c>
      <c r="K290" s="14">
        <f>IF($A290="","",MAX(0,$I290-$J290))</f>
        <v/>
      </c>
      <c r="L290" s="11" t="n"/>
      <c r="M290" s="15">
        <f>IF(OR($B290="", $L290=""),"", $B290+IFERROR(VLOOKUP($L290,Terms!$A:$B,2,FALSE),0))</f>
        <v/>
      </c>
      <c r="N290" s="16">
        <f>IF(OR($M290="", $K290&lt;=0),"", Settings!$B$3-$M290)</f>
        <v/>
      </c>
      <c r="O290" s="11">
        <f>IF($A290="","",IF($K290=0,"Paid",IF($J290=0,"Open","Partially Paid")))</f>
        <v/>
      </c>
      <c r="P290" s="11" t="n"/>
      <c r="Q290" s="11" t="n"/>
    </row>
    <row r="291">
      <c r="A291" s="11" t="n"/>
      <c r="B291" s="15" t="n"/>
      <c r="C291" s="11" t="n"/>
      <c r="D291" s="11">
        <f>IF($C291="","",IFERROR(VLOOKUP($C291,Customers!$A:$B,2,FALSE),""))</f>
        <v/>
      </c>
      <c r="E291" s="11" t="n"/>
      <c r="F291" s="14" t="n"/>
      <c r="G291" s="17" t="n"/>
      <c r="H291" s="14">
        <f>IF($F291="","",ROUND($F291*$G291,0))</f>
        <v/>
      </c>
      <c r="I291" s="14">
        <f>IF($F291="","",$F291+$H291)</f>
        <v/>
      </c>
      <c r="J291" s="14">
        <f>IF($A291="","",SUMIFS(AR_Receipts!$D:$D,AR_Receipts!$B:$B,$A291))</f>
        <v/>
      </c>
      <c r="K291" s="14">
        <f>IF($A291="","",MAX(0,$I291-$J291))</f>
        <v/>
      </c>
      <c r="L291" s="11" t="n"/>
      <c r="M291" s="15">
        <f>IF(OR($B291="", $L291=""),"", $B291+IFERROR(VLOOKUP($L291,Terms!$A:$B,2,FALSE),0))</f>
        <v/>
      </c>
      <c r="N291" s="16">
        <f>IF(OR($M291="", $K291&lt;=0),"", Settings!$B$3-$M291)</f>
        <v/>
      </c>
      <c r="O291" s="11">
        <f>IF($A291="","",IF($K291=0,"Paid",IF($J291=0,"Open","Partially Paid")))</f>
        <v/>
      </c>
      <c r="P291" s="11" t="n"/>
      <c r="Q291" s="11" t="n"/>
    </row>
    <row r="292">
      <c r="A292" s="11" t="n"/>
      <c r="B292" s="15" t="n"/>
      <c r="C292" s="11" t="n"/>
      <c r="D292" s="11">
        <f>IF($C292="","",IFERROR(VLOOKUP($C292,Customers!$A:$B,2,FALSE),""))</f>
        <v/>
      </c>
      <c r="E292" s="11" t="n"/>
      <c r="F292" s="14" t="n"/>
      <c r="G292" s="17" t="n"/>
      <c r="H292" s="14">
        <f>IF($F292="","",ROUND($F292*$G292,0))</f>
        <v/>
      </c>
      <c r="I292" s="14">
        <f>IF($F292="","",$F292+$H292)</f>
        <v/>
      </c>
      <c r="J292" s="14">
        <f>IF($A292="","",SUMIFS(AR_Receipts!$D:$D,AR_Receipts!$B:$B,$A292))</f>
        <v/>
      </c>
      <c r="K292" s="14">
        <f>IF($A292="","",MAX(0,$I292-$J292))</f>
        <v/>
      </c>
      <c r="L292" s="11" t="n"/>
      <c r="M292" s="15">
        <f>IF(OR($B292="", $L292=""),"", $B292+IFERROR(VLOOKUP($L292,Terms!$A:$B,2,FALSE),0))</f>
        <v/>
      </c>
      <c r="N292" s="16">
        <f>IF(OR($M292="", $K292&lt;=0),"", Settings!$B$3-$M292)</f>
        <v/>
      </c>
      <c r="O292" s="11">
        <f>IF($A292="","",IF($K292=0,"Paid",IF($J292=0,"Open","Partially Paid")))</f>
        <v/>
      </c>
      <c r="P292" s="11" t="n"/>
      <c r="Q292" s="11" t="n"/>
    </row>
    <row r="293">
      <c r="A293" s="11" t="n"/>
      <c r="B293" s="15" t="n"/>
      <c r="C293" s="11" t="n"/>
      <c r="D293" s="11">
        <f>IF($C293="","",IFERROR(VLOOKUP($C293,Customers!$A:$B,2,FALSE),""))</f>
        <v/>
      </c>
      <c r="E293" s="11" t="n"/>
      <c r="F293" s="14" t="n"/>
      <c r="G293" s="17" t="n"/>
      <c r="H293" s="14">
        <f>IF($F293="","",ROUND($F293*$G293,0))</f>
        <v/>
      </c>
      <c r="I293" s="14">
        <f>IF($F293="","",$F293+$H293)</f>
        <v/>
      </c>
      <c r="J293" s="14">
        <f>IF($A293="","",SUMIFS(AR_Receipts!$D:$D,AR_Receipts!$B:$B,$A293))</f>
        <v/>
      </c>
      <c r="K293" s="14">
        <f>IF($A293="","",MAX(0,$I293-$J293))</f>
        <v/>
      </c>
      <c r="L293" s="11" t="n"/>
      <c r="M293" s="15">
        <f>IF(OR($B293="", $L293=""),"", $B293+IFERROR(VLOOKUP($L293,Terms!$A:$B,2,FALSE),0))</f>
        <v/>
      </c>
      <c r="N293" s="16">
        <f>IF(OR($M293="", $K293&lt;=0),"", Settings!$B$3-$M293)</f>
        <v/>
      </c>
      <c r="O293" s="11">
        <f>IF($A293="","",IF($K293=0,"Paid",IF($J293=0,"Open","Partially Paid")))</f>
        <v/>
      </c>
      <c r="P293" s="11" t="n"/>
      <c r="Q293" s="11" t="n"/>
    </row>
    <row r="294">
      <c r="A294" s="11" t="n"/>
      <c r="B294" s="15" t="n"/>
      <c r="C294" s="11" t="n"/>
      <c r="D294" s="11">
        <f>IF($C294="","",IFERROR(VLOOKUP($C294,Customers!$A:$B,2,FALSE),""))</f>
        <v/>
      </c>
      <c r="E294" s="11" t="n"/>
      <c r="F294" s="14" t="n"/>
      <c r="G294" s="17" t="n"/>
      <c r="H294" s="14">
        <f>IF($F294="","",ROUND($F294*$G294,0))</f>
        <v/>
      </c>
      <c r="I294" s="14">
        <f>IF($F294="","",$F294+$H294)</f>
        <v/>
      </c>
      <c r="J294" s="14">
        <f>IF($A294="","",SUMIFS(AR_Receipts!$D:$D,AR_Receipts!$B:$B,$A294))</f>
        <v/>
      </c>
      <c r="K294" s="14">
        <f>IF($A294="","",MAX(0,$I294-$J294))</f>
        <v/>
      </c>
      <c r="L294" s="11" t="n"/>
      <c r="M294" s="15">
        <f>IF(OR($B294="", $L294=""),"", $B294+IFERROR(VLOOKUP($L294,Terms!$A:$B,2,FALSE),0))</f>
        <v/>
      </c>
      <c r="N294" s="16">
        <f>IF(OR($M294="", $K294&lt;=0),"", Settings!$B$3-$M294)</f>
        <v/>
      </c>
      <c r="O294" s="11">
        <f>IF($A294="","",IF($K294=0,"Paid",IF($J294=0,"Open","Partially Paid")))</f>
        <v/>
      </c>
      <c r="P294" s="11" t="n"/>
      <c r="Q294" s="11" t="n"/>
    </row>
    <row r="295">
      <c r="A295" s="11" t="n"/>
      <c r="B295" s="15" t="n"/>
      <c r="C295" s="11" t="n"/>
      <c r="D295" s="11">
        <f>IF($C295="","",IFERROR(VLOOKUP($C295,Customers!$A:$B,2,FALSE),""))</f>
        <v/>
      </c>
      <c r="E295" s="11" t="n"/>
      <c r="F295" s="14" t="n"/>
      <c r="G295" s="17" t="n"/>
      <c r="H295" s="14">
        <f>IF($F295="","",ROUND($F295*$G295,0))</f>
        <v/>
      </c>
      <c r="I295" s="14">
        <f>IF($F295="","",$F295+$H295)</f>
        <v/>
      </c>
      <c r="J295" s="14">
        <f>IF($A295="","",SUMIFS(AR_Receipts!$D:$D,AR_Receipts!$B:$B,$A295))</f>
        <v/>
      </c>
      <c r="K295" s="14">
        <f>IF($A295="","",MAX(0,$I295-$J295))</f>
        <v/>
      </c>
      <c r="L295" s="11" t="n"/>
      <c r="M295" s="15">
        <f>IF(OR($B295="", $L295=""),"", $B295+IFERROR(VLOOKUP($L295,Terms!$A:$B,2,FALSE),0))</f>
        <v/>
      </c>
      <c r="N295" s="16">
        <f>IF(OR($M295="", $K295&lt;=0),"", Settings!$B$3-$M295)</f>
        <v/>
      </c>
      <c r="O295" s="11">
        <f>IF($A295="","",IF($K295=0,"Paid",IF($J295=0,"Open","Partially Paid")))</f>
        <v/>
      </c>
      <c r="P295" s="11" t="n"/>
      <c r="Q295" s="11" t="n"/>
    </row>
    <row r="296">
      <c r="A296" s="11" t="n"/>
      <c r="B296" s="15" t="n"/>
      <c r="C296" s="11" t="n"/>
      <c r="D296" s="11">
        <f>IF($C296="","",IFERROR(VLOOKUP($C296,Customers!$A:$B,2,FALSE),""))</f>
        <v/>
      </c>
      <c r="E296" s="11" t="n"/>
      <c r="F296" s="14" t="n"/>
      <c r="G296" s="17" t="n"/>
      <c r="H296" s="14">
        <f>IF($F296="","",ROUND($F296*$G296,0))</f>
        <v/>
      </c>
      <c r="I296" s="14">
        <f>IF($F296="","",$F296+$H296)</f>
        <v/>
      </c>
      <c r="J296" s="14">
        <f>IF($A296="","",SUMIFS(AR_Receipts!$D:$D,AR_Receipts!$B:$B,$A296))</f>
        <v/>
      </c>
      <c r="K296" s="14">
        <f>IF($A296="","",MAX(0,$I296-$J296))</f>
        <v/>
      </c>
      <c r="L296" s="11" t="n"/>
      <c r="M296" s="15">
        <f>IF(OR($B296="", $L296=""),"", $B296+IFERROR(VLOOKUP($L296,Terms!$A:$B,2,FALSE),0))</f>
        <v/>
      </c>
      <c r="N296" s="16">
        <f>IF(OR($M296="", $K296&lt;=0),"", Settings!$B$3-$M296)</f>
        <v/>
      </c>
      <c r="O296" s="11">
        <f>IF($A296="","",IF($K296=0,"Paid",IF($J296=0,"Open","Partially Paid")))</f>
        <v/>
      </c>
      <c r="P296" s="11" t="n"/>
      <c r="Q296" s="11" t="n"/>
    </row>
    <row r="297">
      <c r="A297" s="11" t="n"/>
      <c r="B297" s="15" t="n"/>
      <c r="C297" s="11" t="n"/>
      <c r="D297" s="11">
        <f>IF($C297="","",IFERROR(VLOOKUP($C297,Customers!$A:$B,2,FALSE),""))</f>
        <v/>
      </c>
      <c r="E297" s="11" t="n"/>
      <c r="F297" s="14" t="n"/>
      <c r="G297" s="17" t="n"/>
      <c r="H297" s="14">
        <f>IF($F297="","",ROUND($F297*$G297,0))</f>
        <v/>
      </c>
      <c r="I297" s="14">
        <f>IF($F297="","",$F297+$H297)</f>
        <v/>
      </c>
      <c r="J297" s="14">
        <f>IF($A297="","",SUMIFS(AR_Receipts!$D:$D,AR_Receipts!$B:$B,$A297))</f>
        <v/>
      </c>
      <c r="K297" s="14">
        <f>IF($A297="","",MAX(0,$I297-$J297))</f>
        <v/>
      </c>
      <c r="L297" s="11" t="n"/>
      <c r="M297" s="15">
        <f>IF(OR($B297="", $L297=""),"", $B297+IFERROR(VLOOKUP($L297,Terms!$A:$B,2,FALSE),0))</f>
        <v/>
      </c>
      <c r="N297" s="16">
        <f>IF(OR($M297="", $K297&lt;=0),"", Settings!$B$3-$M297)</f>
        <v/>
      </c>
      <c r="O297" s="11">
        <f>IF($A297="","",IF($K297=0,"Paid",IF($J297=0,"Open","Partially Paid")))</f>
        <v/>
      </c>
      <c r="P297" s="11" t="n"/>
      <c r="Q297" s="11" t="n"/>
    </row>
    <row r="298">
      <c r="A298" s="11" t="n"/>
      <c r="B298" s="15" t="n"/>
      <c r="C298" s="11" t="n"/>
      <c r="D298" s="11">
        <f>IF($C298="","",IFERROR(VLOOKUP($C298,Customers!$A:$B,2,FALSE),""))</f>
        <v/>
      </c>
      <c r="E298" s="11" t="n"/>
      <c r="F298" s="14" t="n"/>
      <c r="G298" s="17" t="n"/>
      <c r="H298" s="14">
        <f>IF($F298="","",ROUND($F298*$G298,0))</f>
        <v/>
      </c>
      <c r="I298" s="14">
        <f>IF($F298="","",$F298+$H298)</f>
        <v/>
      </c>
      <c r="J298" s="14">
        <f>IF($A298="","",SUMIFS(AR_Receipts!$D:$D,AR_Receipts!$B:$B,$A298))</f>
        <v/>
      </c>
      <c r="K298" s="14">
        <f>IF($A298="","",MAX(0,$I298-$J298))</f>
        <v/>
      </c>
      <c r="L298" s="11" t="n"/>
      <c r="M298" s="15">
        <f>IF(OR($B298="", $L298=""),"", $B298+IFERROR(VLOOKUP($L298,Terms!$A:$B,2,FALSE),0))</f>
        <v/>
      </c>
      <c r="N298" s="16">
        <f>IF(OR($M298="", $K298&lt;=0),"", Settings!$B$3-$M298)</f>
        <v/>
      </c>
      <c r="O298" s="11">
        <f>IF($A298="","",IF($K298=0,"Paid",IF($J298=0,"Open","Partially Paid")))</f>
        <v/>
      </c>
      <c r="P298" s="11" t="n"/>
      <c r="Q298" s="11" t="n"/>
    </row>
    <row r="299">
      <c r="A299" s="11" t="n"/>
      <c r="B299" s="15" t="n"/>
      <c r="C299" s="11" t="n"/>
      <c r="D299" s="11">
        <f>IF($C299="","",IFERROR(VLOOKUP($C299,Customers!$A:$B,2,FALSE),""))</f>
        <v/>
      </c>
      <c r="E299" s="11" t="n"/>
      <c r="F299" s="14" t="n"/>
      <c r="G299" s="17" t="n"/>
      <c r="H299" s="14">
        <f>IF($F299="","",ROUND($F299*$G299,0))</f>
        <v/>
      </c>
      <c r="I299" s="14">
        <f>IF($F299="","",$F299+$H299)</f>
        <v/>
      </c>
      <c r="J299" s="14">
        <f>IF($A299="","",SUMIFS(AR_Receipts!$D:$D,AR_Receipts!$B:$B,$A299))</f>
        <v/>
      </c>
      <c r="K299" s="14">
        <f>IF($A299="","",MAX(0,$I299-$J299))</f>
        <v/>
      </c>
      <c r="L299" s="11" t="n"/>
      <c r="M299" s="15">
        <f>IF(OR($B299="", $L299=""),"", $B299+IFERROR(VLOOKUP($L299,Terms!$A:$B,2,FALSE),0))</f>
        <v/>
      </c>
      <c r="N299" s="16">
        <f>IF(OR($M299="", $K299&lt;=0),"", Settings!$B$3-$M299)</f>
        <v/>
      </c>
      <c r="O299" s="11">
        <f>IF($A299="","",IF($K299=0,"Paid",IF($J299=0,"Open","Partially Paid")))</f>
        <v/>
      </c>
      <c r="P299" s="11" t="n"/>
      <c r="Q299" s="11" t="n"/>
    </row>
    <row r="300">
      <c r="A300" s="11" t="n"/>
      <c r="B300" s="15" t="n"/>
      <c r="C300" s="11" t="n"/>
      <c r="D300" s="11">
        <f>IF($C300="","",IFERROR(VLOOKUP($C300,Customers!$A:$B,2,FALSE),""))</f>
        <v/>
      </c>
      <c r="E300" s="11" t="n"/>
      <c r="F300" s="14" t="n"/>
      <c r="G300" s="17" t="n"/>
      <c r="H300" s="14">
        <f>IF($F300="","",ROUND($F300*$G300,0))</f>
        <v/>
      </c>
      <c r="I300" s="14">
        <f>IF($F300="","",$F300+$H300)</f>
        <v/>
      </c>
      <c r="J300" s="14">
        <f>IF($A300="","",SUMIFS(AR_Receipts!$D:$D,AR_Receipts!$B:$B,$A300))</f>
        <v/>
      </c>
      <c r="K300" s="14">
        <f>IF($A300="","",MAX(0,$I300-$J300))</f>
        <v/>
      </c>
      <c r="L300" s="11" t="n"/>
      <c r="M300" s="15">
        <f>IF(OR($B300="", $L300=""),"", $B300+IFERROR(VLOOKUP($L300,Terms!$A:$B,2,FALSE),0))</f>
        <v/>
      </c>
      <c r="N300" s="16">
        <f>IF(OR($M300="", $K300&lt;=0),"", Settings!$B$3-$M300)</f>
        <v/>
      </c>
      <c r="O300" s="11">
        <f>IF($A300="","",IF($K300=0,"Paid",IF($J300=0,"Open","Partially Paid")))</f>
        <v/>
      </c>
      <c r="P300" s="11" t="n"/>
      <c r="Q300" s="11" t="n"/>
    </row>
    <row r="301">
      <c r="A301" s="11" t="n"/>
      <c r="B301" s="15" t="n"/>
      <c r="C301" s="11" t="n"/>
      <c r="D301" s="11">
        <f>IF($C301="","",IFERROR(VLOOKUP($C301,Customers!$A:$B,2,FALSE),""))</f>
        <v/>
      </c>
      <c r="E301" s="11" t="n"/>
      <c r="F301" s="14" t="n"/>
      <c r="G301" s="17" t="n"/>
      <c r="H301" s="14">
        <f>IF($F301="","",ROUND($F301*$G301,0))</f>
        <v/>
      </c>
      <c r="I301" s="14">
        <f>IF($F301="","",$F301+$H301)</f>
        <v/>
      </c>
      <c r="J301" s="14">
        <f>IF($A301="","",SUMIFS(AR_Receipts!$D:$D,AR_Receipts!$B:$B,$A301))</f>
        <v/>
      </c>
      <c r="K301" s="14">
        <f>IF($A301="","",MAX(0,$I301-$J301))</f>
        <v/>
      </c>
      <c r="L301" s="11" t="n"/>
      <c r="M301" s="15">
        <f>IF(OR($B301="", $L301=""),"", $B301+IFERROR(VLOOKUP($L301,Terms!$A:$B,2,FALSE),0))</f>
        <v/>
      </c>
      <c r="N301" s="16">
        <f>IF(OR($M301="", $K301&lt;=0),"", Settings!$B$3-$M301)</f>
        <v/>
      </c>
      <c r="O301" s="11">
        <f>IF($A301="","",IF($K301=0,"Paid",IF($J301=0,"Open","Partially Paid")))</f>
        <v/>
      </c>
      <c r="P301" s="11" t="n"/>
      <c r="Q301" s="11" t="n"/>
    </row>
    <row r="302">
      <c r="A302" s="11" t="n"/>
      <c r="B302" s="15" t="n"/>
      <c r="C302" s="11" t="n"/>
      <c r="D302" s="11">
        <f>IF($C302="","",IFERROR(VLOOKUP($C302,Customers!$A:$B,2,FALSE),""))</f>
        <v/>
      </c>
      <c r="E302" s="11" t="n"/>
      <c r="F302" s="14" t="n"/>
      <c r="G302" s="17" t="n"/>
      <c r="H302" s="14">
        <f>IF($F302="","",ROUND($F302*$G302,0))</f>
        <v/>
      </c>
      <c r="I302" s="14">
        <f>IF($F302="","",$F302+$H302)</f>
        <v/>
      </c>
      <c r="J302" s="14">
        <f>IF($A302="","",SUMIFS(AR_Receipts!$D:$D,AR_Receipts!$B:$B,$A302))</f>
        <v/>
      </c>
      <c r="K302" s="14">
        <f>IF($A302="","",MAX(0,$I302-$J302))</f>
        <v/>
      </c>
      <c r="L302" s="11" t="n"/>
      <c r="M302" s="15">
        <f>IF(OR($B302="", $L302=""),"", $B302+IFERROR(VLOOKUP($L302,Terms!$A:$B,2,FALSE),0))</f>
        <v/>
      </c>
      <c r="N302" s="16">
        <f>IF(OR($M302="", $K302&lt;=0),"", Settings!$B$3-$M302)</f>
        <v/>
      </c>
      <c r="O302" s="11">
        <f>IF($A302="","",IF($K302=0,"Paid",IF($J302=0,"Open","Partially Paid")))</f>
        <v/>
      </c>
      <c r="P302" s="11" t="n"/>
      <c r="Q302" s="11" t="n"/>
    </row>
    <row r="303">
      <c r="A303" s="11" t="n"/>
      <c r="B303" s="15" t="n"/>
      <c r="C303" s="11" t="n"/>
      <c r="D303" s="11">
        <f>IF($C303="","",IFERROR(VLOOKUP($C303,Customers!$A:$B,2,FALSE),""))</f>
        <v/>
      </c>
      <c r="E303" s="11" t="n"/>
      <c r="F303" s="14" t="n"/>
      <c r="G303" s="17" t="n"/>
      <c r="H303" s="14">
        <f>IF($F303="","",ROUND($F303*$G303,0))</f>
        <v/>
      </c>
      <c r="I303" s="14">
        <f>IF($F303="","",$F303+$H303)</f>
        <v/>
      </c>
      <c r="J303" s="14">
        <f>IF($A303="","",SUMIFS(AR_Receipts!$D:$D,AR_Receipts!$B:$B,$A303))</f>
        <v/>
      </c>
      <c r="K303" s="14">
        <f>IF($A303="","",MAX(0,$I303-$J303))</f>
        <v/>
      </c>
      <c r="L303" s="11" t="n"/>
      <c r="M303" s="15">
        <f>IF(OR($B303="", $L303=""),"", $B303+IFERROR(VLOOKUP($L303,Terms!$A:$B,2,FALSE),0))</f>
        <v/>
      </c>
      <c r="N303" s="16">
        <f>IF(OR($M303="", $K303&lt;=0),"", Settings!$B$3-$M303)</f>
        <v/>
      </c>
      <c r="O303" s="11">
        <f>IF($A303="","",IF($K303=0,"Paid",IF($J303=0,"Open","Partially Paid")))</f>
        <v/>
      </c>
      <c r="P303" s="11" t="n"/>
      <c r="Q303" s="11" t="n"/>
    </row>
    <row r="304">
      <c r="A304" s="11" t="n"/>
      <c r="B304" s="15" t="n"/>
      <c r="C304" s="11" t="n"/>
      <c r="D304" s="11">
        <f>IF($C304="","",IFERROR(VLOOKUP($C304,Customers!$A:$B,2,FALSE),""))</f>
        <v/>
      </c>
      <c r="E304" s="11" t="n"/>
      <c r="F304" s="14" t="n"/>
      <c r="G304" s="17" t="n"/>
      <c r="H304" s="14">
        <f>IF($F304="","",ROUND($F304*$G304,0))</f>
        <v/>
      </c>
      <c r="I304" s="14">
        <f>IF($F304="","",$F304+$H304)</f>
        <v/>
      </c>
      <c r="J304" s="14">
        <f>IF($A304="","",SUMIFS(AR_Receipts!$D:$D,AR_Receipts!$B:$B,$A304))</f>
        <v/>
      </c>
      <c r="K304" s="14">
        <f>IF($A304="","",MAX(0,$I304-$J304))</f>
        <v/>
      </c>
      <c r="L304" s="11" t="n"/>
      <c r="M304" s="15">
        <f>IF(OR($B304="", $L304=""),"", $B304+IFERROR(VLOOKUP($L304,Terms!$A:$B,2,FALSE),0))</f>
        <v/>
      </c>
      <c r="N304" s="16">
        <f>IF(OR($M304="", $K304&lt;=0),"", Settings!$B$3-$M304)</f>
        <v/>
      </c>
      <c r="O304" s="11">
        <f>IF($A304="","",IF($K304=0,"Paid",IF($J304=0,"Open","Partially Paid")))</f>
        <v/>
      </c>
      <c r="P304" s="11" t="n"/>
      <c r="Q304" s="11" t="n"/>
    </row>
    <row r="305">
      <c r="A305" s="11" t="n"/>
      <c r="B305" s="15" t="n"/>
      <c r="C305" s="11" t="n"/>
      <c r="D305" s="11">
        <f>IF($C305="","",IFERROR(VLOOKUP($C305,Customers!$A:$B,2,FALSE),""))</f>
        <v/>
      </c>
      <c r="E305" s="11" t="n"/>
      <c r="F305" s="14" t="n"/>
      <c r="G305" s="17" t="n"/>
      <c r="H305" s="14">
        <f>IF($F305="","",ROUND($F305*$G305,0))</f>
        <v/>
      </c>
      <c r="I305" s="14">
        <f>IF($F305="","",$F305+$H305)</f>
        <v/>
      </c>
      <c r="J305" s="14">
        <f>IF($A305="","",SUMIFS(AR_Receipts!$D:$D,AR_Receipts!$B:$B,$A305))</f>
        <v/>
      </c>
      <c r="K305" s="14">
        <f>IF($A305="","",MAX(0,$I305-$J305))</f>
        <v/>
      </c>
      <c r="L305" s="11" t="n"/>
      <c r="M305" s="15">
        <f>IF(OR($B305="", $L305=""),"", $B305+IFERROR(VLOOKUP($L305,Terms!$A:$B,2,FALSE),0))</f>
        <v/>
      </c>
      <c r="N305" s="16">
        <f>IF(OR($M305="", $K305&lt;=0),"", Settings!$B$3-$M305)</f>
        <v/>
      </c>
      <c r="O305" s="11">
        <f>IF($A305="","",IF($K305=0,"Paid",IF($J305=0,"Open","Partially Paid")))</f>
        <v/>
      </c>
      <c r="P305" s="11" t="n"/>
      <c r="Q305" s="11" t="n"/>
    </row>
    <row r="306">
      <c r="A306" s="11" t="n"/>
      <c r="B306" s="15" t="n"/>
      <c r="C306" s="11" t="n"/>
      <c r="D306" s="11">
        <f>IF($C306="","",IFERROR(VLOOKUP($C306,Customers!$A:$B,2,FALSE),""))</f>
        <v/>
      </c>
      <c r="E306" s="11" t="n"/>
      <c r="F306" s="14" t="n"/>
      <c r="G306" s="17" t="n"/>
      <c r="H306" s="14">
        <f>IF($F306="","",ROUND($F306*$G306,0))</f>
        <v/>
      </c>
      <c r="I306" s="14">
        <f>IF($F306="","",$F306+$H306)</f>
        <v/>
      </c>
      <c r="J306" s="14">
        <f>IF($A306="","",SUMIFS(AR_Receipts!$D:$D,AR_Receipts!$B:$B,$A306))</f>
        <v/>
      </c>
      <c r="K306" s="14">
        <f>IF($A306="","",MAX(0,$I306-$J306))</f>
        <v/>
      </c>
      <c r="L306" s="11" t="n"/>
      <c r="M306" s="15">
        <f>IF(OR($B306="", $L306=""),"", $B306+IFERROR(VLOOKUP($L306,Terms!$A:$B,2,FALSE),0))</f>
        <v/>
      </c>
      <c r="N306" s="16">
        <f>IF(OR($M306="", $K306&lt;=0),"", Settings!$B$3-$M306)</f>
        <v/>
      </c>
      <c r="O306" s="11">
        <f>IF($A306="","",IF($K306=0,"Paid",IF($J306=0,"Open","Partially Paid")))</f>
        <v/>
      </c>
      <c r="P306" s="11" t="n"/>
      <c r="Q306" s="11" t="n"/>
    </row>
    <row r="307">
      <c r="A307" s="11" t="n"/>
      <c r="B307" s="15" t="n"/>
      <c r="C307" s="11" t="n"/>
      <c r="D307" s="11">
        <f>IF($C307="","",IFERROR(VLOOKUP($C307,Customers!$A:$B,2,FALSE),""))</f>
        <v/>
      </c>
      <c r="E307" s="11" t="n"/>
      <c r="F307" s="14" t="n"/>
      <c r="G307" s="17" t="n"/>
      <c r="H307" s="14">
        <f>IF($F307="","",ROUND($F307*$G307,0))</f>
        <v/>
      </c>
      <c r="I307" s="14">
        <f>IF($F307="","",$F307+$H307)</f>
        <v/>
      </c>
      <c r="J307" s="14">
        <f>IF($A307="","",SUMIFS(AR_Receipts!$D:$D,AR_Receipts!$B:$B,$A307))</f>
        <v/>
      </c>
      <c r="K307" s="14">
        <f>IF($A307="","",MAX(0,$I307-$J307))</f>
        <v/>
      </c>
      <c r="L307" s="11" t="n"/>
      <c r="M307" s="15">
        <f>IF(OR($B307="", $L307=""),"", $B307+IFERROR(VLOOKUP($L307,Terms!$A:$B,2,FALSE),0))</f>
        <v/>
      </c>
      <c r="N307" s="16">
        <f>IF(OR($M307="", $K307&lt;=0),"", Settings!$B$3-$M307)</f>
        <v/>
      </c>
      <c r="O307" s="11">
        <f>IF($A307="","",IF($K307=0,"Paid",IF($J307=0,"Open","Partially Paid")))</f>
        <v/>
      </c>
      <c r="P307" s="11" t="n"/>
      <c r="Q307" s="11" t="n"/>
    </row>
    <row r="308">
      <c r="A308" s="11" t="n"/>
      <c r="B308" s="15" t="n"/>
      <c r="C308" s="11" t="n"/>
      <c r="D308" s="11">
        <f>IF($C308="","",IFERROR(VLOOKUP($C308,Customers!$A:$B,2,FALSE),""))</f>
        <v/>
      </c>
      <c r="E308" s="11" t="n"/>
      <c r="F308" s="14" t="n"/>
      <c r="G308" s="17" t="n"/>
      <c r="H308" s="14">
        <f>IF($F308="","",ROUND($F308*$G308,0))</f>
        <v/>
      </c>
      <c r="I308" s="14">
        <f>IF($F308="","",$F308+$H308)</f>
        <v/>
      </c>
      <c r="J308" s="14">
        <f>IF($A308="","",SUMIFS(AR_Receipts!$D:$D,AR_Receipts!$B:$B,$A308))</f>
        <v/>
      </c>
      <c r="K308" s="14">
        <f>IF($A308="","",MAX(0,$I308-$J308))</f>
        <v/>
      </c>
      <c r="L308" s="11" t="n"/>
      <c r="M308" s="15">
        <f>IF(OR($B308="", $L308=""),"", $B308+IFERROR(VLOOKUP($L308,Terms!$A:$B,2,FALSE),0))</f>
        <v/>
      </c>
      <c r="N308" s="16">
        <f>IF(OR($M308="", $K308&lt;=0),"", Settings!$B$3-$M308)</f>
        <v/>
      </c>
      <c r="O308" s="11">
        <f>IF($A308="","",IF($K308=0,"Paid",IF($J308=0,"Open","Partially Paid")))</f>
        <v/>
      </c>
      <c r="P308" s="11" t="n"/>
      <c r="Q308" s="11" t="n"/>
    </row>
    <row r="309">
      <c r="A309" s="11" t="n"/>
      <c r="B309" s="15" t="n"/>
      <c r="C309" s="11" t="n"/>
      <c r="D309" s="11">
        <f>IF($C309="","",IFERROR(VLOOKUP($C309,Customers!$A:$B,2,FALSE),""))</f>
        <v/>
      </c>
      <c r="E309" s="11" t="n"/>
      <c r="F309" s="14" t="n"/>
      <c r="G309" s="17" t="n"/>
      <c r="H309" s="14">
        <f>IF($F309="","",ROUND($F309*$G309,0))</f>
        <v/>
      </c>
      <c r="I309" s="14">
        <f>IF($F309="","",$F309+$H309)</f>
        <v/>
      </c>
      <c r="J309" s="14">
        <f>IF($A309="","",SUMIFS(AR_Receipts!$D:$D,AR_Receipts!$B:$B,$A309))</f>
        <v/>
      </c>
      <c r="K309" s="14">
        <f>IF($A309="","",MAX(0,$I309-$J309))</f>
        <v/>
      </c>
      <c r="L309" s="11" t="n"/>
      <c r="M309" s="15">
        <f>IF(OR($B309="", $L309=""),"", $B309+IFERROR(VLOOKUP($L309,Terms!$A:$B,2,FALSE),0))</f>
        <v/>
      </c>
      <c r="N309" s="16">
        <f>IF(OR($M309="", $K309&lt;=0),"", Settings!$B$3-$M309)</f>
        <v/>
      </c>
      <c r="O309" s="11">
        <f>IF($A309="","",IF($K309=0,"Paid",IF($J309=0,"Open","Partially Paid")))</f>
        <v/>
      </c>
      <c r="P309" s="11" t="n"/>
      <c r="Q309" s="11" t="n"/>
    </row>
    <row r="310">
      <c r="A310" s="11" t="n"/>
      <c r="B310" s="15" t="n"/>
      <c r="C310" s="11" t="n"/>
      <c r="D310" s="11">
        <f>IF($C310="","",IFERROR(VLOOKUP($C310,Customers!$A:$B,2,FALSE),""))</f>
        <v/>
      </c>
      <c r="E310" s="11" t="n"/>
      <c r="F310" s="14" t="n"/>
      <c r="G310" s="17" t="n"/>
      <c r="H310" s="14">
        <f>IF($F310="","",ROUND($F310*$G310,0))</f>
        <v/>
      </c>
      <c r="I310" s="14">
        <f>IF($F310="","",$F310+$H310)</f>
        <v/>
      </c>
      <c r="J310" s="14">
        <f>IF($A310="","",SUMIFS(AR_Receipts!$D:$D,AR_Receipts!$B:$B,$A310))</f>
        <v/>
      </c>
      <c r="K310" s="14">
        <f>IF($A310="","",MAX(0,$I310-$J310))</f>
        <v/>
      </c>
      <c r="L310" s="11" t="n"/>
      <c r="M310" s="15">
        <f>IF(OR($B310="", $L310=""),"", $B310+IFERROR(VLOOKUP($L310,Terms!$A:$B,2,FALSE),0))</f>
        <v/>
      </c>
      <c r="N310" s="16">
        <f>IF(OR($M310="", $K310&lt;=0),"", Settings!$B$3-$M310)</f>
        <v/>
      </c>
      <c r="O310" s="11">
        <f>IF($A310="","",IF($K310=0,"Paid",IF($J310=0,"Open","Partially Paid")))</f>
        <v/>
      </c>
      <c r="P310" s="11" t="n"/>
      <c r="Q310" s="11" t="n"/>
    </row>
    <row r="311">
      <c r="A311" s="11" t="n"/>
      <c r="B311" s="15" t="n"/>
      <c r="C311" s="11" t="n"/>
      <c r="D311" s="11">
        <f>IF($C311="","",IFERROR(VLOOKUP($C311,Customers!$A:$B,2,FALSE),""))</f>
        <v/>
      </c>
      <c r="E311" s="11" t="n"/>
      <c r="F311" s="14" t="n"/>
      <c r="G311" s="17" t="n"/>
      <c r="H311" s="14">
        <f>IF($F311="","",ROUND($F311*$G311,0))</f>
        <v/>
      </c>
      <c r="I311" s="14">
        <f>IF($F311="","",$F311+$H311)</f>
        <v/>
      </c>
      <c r="J311" s="14">
        <f>IF($A311="","",SUMIFS(AR_Receipts!$D:$D,AR_Receipts!$B:$B,$A311))</f>
        <v/>
      </c>
      <c r="K311" s="14">
        <f>IF($A311="","",MAX(0,$I311-$J311))</f>
        <v/>
      </c>
      <c r="L311" s="11" t="n"/>
      <c r="M311" s="15">
        <f>IF(OR($B311="", $L311=""),"", $B311+IFERROR(VLOOKUP($L311,Terms!$A:$B,2,FALSE),0))</f>
        <v/>
      </c>
      <c r="N311" s="16">
        <f>IF(OR($M311="", $K311&lt;=0),"", Settings!$B$3-$M311)</f>
        <v/>
      </c>
      <c r="O311" s="11">
        <f>IF($A311="","",IF($K311=0,"Paid",IF($J311=0,"Open","Partially Paid")))</f>
        <v/>
      </c>
      <c r="P311" s="11" t="n"/>
      <c r="Q311" s="11" t="n"/>
    </row>
    <row r="312">
      <c r="A312" s="11" t="n"/>
      <c r="B312" s="15" t="n"/>
      <c r="C312" s="11" t="n"/>
      <c r="D312" s="11">
        <f>IF($C312="","",IFERROR(VLOOKUP($C312,Customers!$A:$B,2,FALSE),""))</f>
        <v/>
      </c>
      <c r="E312" s="11" t="n"/>
      <c r="F312" s="14" t="n"/>
      <c r="G312" s="17" t="n"/>
      <c r="H312" s="14">
        <f>IF($F312="","",ROUND($F312*$G312,0))</f>
        <v/>
      </c>
      <c r="I312" s="14">
        <f>IF($F312="","",$F312+$H312)</f>
        <v/>
      </c>
      <c r="J312" s="14">
        <f>IF($A312="","",SUMIFS(AR_Receipts!$D:$D,AR_Receipts!$B:$B,$A312))</f>
        <v/>
      </c>
      <c r="K312" s="14">
        <f>IF($A312="","",MAX(0,$I312-$J312))</f>
        <v/>
      </c>
      <c r="L312" s="11" t="n"/>
      <c r="M312" s="15">
        <f>IF(OR($B312="", $L312=""),"", $B312+IFERROR(VLOOKUP($L312,Terms!$A:$B,2,FALSE),0))</f>
        <v/>
      </c>
      <c r="N312" s="16">
        <f>IF(OR($M312="", $K312&lt;=0),"", Settings!$B$3-$M312)</f>
        <v/>
      </c>
      <c r="O312" s="11">
        <f>IF($A312="","",IF($K312=0,"Paid",IF($J312=0,"Open","Partially Paid")))</f>
        <v/>
      </c>
      <c r="P312" s="11" t="n"/>
      <c r="Q312" s="11" t="n"/>
    </row>
    <row r="313">
      <c r="A313" s="11" t="n"/>
      <c r="B313" s="15" t="n"/>
      <c r="C313" s="11" t="n"/>
      <c r="D313" s="11">
        <f>IF($C313="","",IFERROR(VLOOKUP($C313,Customers!$A:$B,2,FALSE),""))</f>
        <v/>
      </c>
      <c r="E313" s="11" t="n"/>
      <c r="F313" s="14" t="n"/>
      <c r="G313" s="17" t="n"/>
      <c r="H313" s="14">
        <f>IF($F313="","",ROUND($F313*$G313,0))</f>
        <v/>
      </c>
      <c r="I313" s="14">
        <f>IF($F313="","",$F313+$H313)</f>
        <v/>
      </c>
      <c r="J313" s="14">
        <f>IF($A313="","",SUMIFS(AR_Receipts!$D:$D,AR_Receipts!$B:$B,$A313))</f>
        <v/>
      </c>
      <c r="K313" s="14">
        <f>IF($A313="","",MAX(0,$I313-$J313))</f>
        <v/>
      </c>
      <c r="L313" s="11" t="n"/>
      <c r="M313" s="15">
        <f>IF(OR($B313="", $L313=""),"", $B313+IFERROR(VLOOKUP($L313,Terms!$A:$B,2,FALSE),0))</f>
        <v/>
      </c>
      <c r="N313" s="16">
        <f>IF(OR($M313="", $K313&lt;=0),"", Settings!$B$3-$M313)</f>
        <v/>
      </c>
      <c r="O313" s="11">
        <f>IF($A313="","",IF($K313=0,"Paid",IF($J313=0,"Open","Partially Paid")))</f>
        <v/>
      </c>
      <c r="P313" s="11" t="n"/>
      <c r="Q313" s="11" t="n"/>
    </row>
    <row r="314">
      <c r="A314" s="11" t="n"/>
      <c r="B314" s="15" t="n"/>
      <c r="C314" s="11" t="n"/>
      <c r="D314" s="11">
        <f>IF($C314="","",IFERROR(VLOOKUP($C314,Customers!$A:$B,2,FALSE),""))</f>
        <v/>
      </c>
      <c r="E314" s="11" t="n"/>
      <c r="F314" s="14" t="n"/>
      <c r="G314" s="17" t="n"/>
      <c r="H314" s="14">
        <f>IF($F314="","",ROUND($F314*$G314,0))</f>
        <v/>
      </c>
      <c r="I314" s="14">
        <f>IF($F314="","",$F314+$H314)</f>
        <v/>
      </c>
      <c r="J314" s="14">
        <f>IF($A314="","",SUMIFS(AR_Receipts!$D:$D,AR_Receipts!$B:$B,$A314))</f>
        <v/>
      </c>
      <c r="K314" s="14">
        <f>IF($A314="","",MAX(0,$I314-$J314))</f>
        <v/>
      </c>
      <c r="L314" s="11" t="n"/>
      <c r="M314" s="15">
        <f>IF(OR($B314="", $L314=""),"", $B314+IFERROR(VLOOKUP($L314,Terms!$A:$B,2,FALSE),0))</f>
        <v/>
      </c>
      <c r="N314" s="16">
        <f>IF(OR($M314="", $K314&lt;=0),"", Settings!$B$3-$M314)</f>
        <v/>
      </c>
      <c r="O314" s="11">
        <f>IF($A314="","",IF($K314=0,"Paid",IF($J314=0,"Open","Partially Paid")))</f>
        <v/>
      </c>
      <c r="P314" s="11" t="n"/>
      <c r="Q314" s="11" t="n"/>
    </row>
    <row r="315">
      <c r="A315" s="11" t="n"/>
      <c r="B315" s="15" t="n"/>
      <c r="C315" s="11" t="n"/>
      <c r="D315" s="11">
        <f>IF($C315="","",IFERROR(VLOOKUP($C315,Customers!$A:$B,2,FALSE),""))</f>
        <v/>
      </c>
      <c r="E315" s="11" t="n"/>
      <c r="F315" s="14" t="n"/>
      <c r="G315" s="17" t="n"/>
      <c r="H315" s="14">
        <f>IF($F315="","",ROUND($F315*$G315,0))</f>
        <v/>
      </c>
      <c r="I315" s="14">
        <f>IF($F315="","",$F315+$H315)</f>
        <v/>
      </c>
      <c r="J315" s="14">
        <f>IF($A315="","",SUMIFS(AR_Receipts!$D:$D,AR_Receipts!$B:$B,$A315))</f>
        <v/>
      </c>
      <c r="K315" s="14">
        <f>IF($A315="","",MAX(0,$I315-$J315))</f>
        <v/>
      </c>
      <c r="L315" s="11" t="n"/>
      <c r="M315" s="15">
        <f>IF(OR($B315="", $L315=""),"", $B315+IFERROR(VLOOKUP($L315,Terms!$A:$B,2,FALSE),0))</f>
        <v/>
      </c>
      <c r="N315" s="16">
        <f>IF(OR($M315="", $K315&lt;=0),"", Settings!$B$3-$M315)</f>
        <v/>
      </c>
      <c r="O315" s="11">
        <f>IF($A315="","",IF($K315=0,"Paid",IF($J315=0,"Open","Partially Paid")))</f>
        <v/>
      </c>
      <c r="P315" s="11" t="n"/>
      <c r="Q315" s="11" t="n"/>
    </row>
    <row r="316">
      <c r="A316" s="11" t="n"/>
      <c r="B316" s="15" t="n"/>
      <c r="C316" s="11" t="n"/>
      <c r="D316" s="11">
        <f>IF($C316="","",IFERROR(VLOOKUP($C316,Customers!$A:$B,2,FALSE),""))</f>
        <v/>
      </c>
      <c r="E316" s="11" t="n"/>
      <c r="F316" s="14" t="n"/>
      <c r="G316" s="17" t="n"/>
      <c r="H316" s="14">
        <f>IF($F316="","",ROUND($F316*$G316,0))</f>
        <v/>
      </c>
      <c r="I316" s="14">
        <f>IF($F316="","",$F316+$H316)</f>
        <v/>
      </c>
      <c r="J316" s="14">
        <f>IF($A316="","",SUMIFS(AR_Receipts!$D:$D,AR_Receipts!$B:$B,$A316))</f>
        <v/>
      </c>
      <c r="K316" s="14">
        <f>IF($A316="","",MAX(0,$I316-$J316))</f>
        <v/>
      </c>
      <c r="L316" s="11" t="n"/>
      <c r="M316" s="15">
        <f>IF(OR($B316="", $L316=""),"", $B316+IFERROR(VLOOKUP($L316,Terms!$A:$B,2,FALSE),0))</f>
        <v/>
      </c>
      <c r="N316" s="16">
        <f>IF(OR($M316="", $K316&lt;=0),"", Settings!$B$3-$M316)</f>
        <v/>
      </c>
      <c r="O316" s="11">
        <f>IF($A316="","",IF($K316=0,"Paid",IF($J316=0,"Open","Partially Paid")))</f>
        <v/>
      </c>
      <c r="P316" s="11" t="n"/>
      <c r="Q316" s="11" t="n"/>
    </row>
    <row r="317">
      <c r="A317" s="11" t="n"/>
      <c r="B317" s="15" t="n"/>
      <c r="C317" s="11" t="n"/>
      <c r="D317" s="11">
        <f>IF($C317="","",IFERROR(VLOOKUP($C317,Customers!$A:$B,2,FALSE),""))</f>
        <v/>
      </c>
      <c r="E317" s="11" t="n"/>
      <c r="F317" s="14" t="n"/>
      <c r="G317" s="17" t="n"/>
      <c r="H317" s="14">
        <f>IF($F317="","",ROUND($F317*$G317,0))</f>
        <v/>
      </c>
      <c r="I317" s="14">
        <f>IF($F317="","",$F317+$H317)</f>
        <v/>
      </c>
      <c r="J317" s="14">
        <f>IF($A317="","",SUMIFS(AR_Receipts!$D:$D,AR_Receipts!$B:$B,$A317))</f>
        <v/>
      </c>
      <c r="K317" s="14">
        <f>IF($A317="","",MAX(0,$I317-$J317))</f>
        <v/>
      </c>
      <c r="L317" s="11" t="n"/>
      <c r="M317" s="15">
        <f>IF(OR($B317="", $L317=""),"", $B317+IFERROR(VLOOKUP($L317,Terms!$A:$B,2,FALSE),0))</f>
        <v/>
      </c>
      <c r="N317" s="16">
        <f>IF(OR($M317="", $K317&lt;=0),"", Settings!$B$3-$M317)</f>
        <v/>
      </c>
      <c r="O317" s="11">
        <f>IF($A317="","",IF($K317=0,"Paid",IF($J317=0,"Open","Partially Paid")))</f>
        <v/>
      </c>
      <c r="P317" s="11" t="n"/>
      <c r="Q317" s="11" t="n"/>
    </row>
    <row r="318">
      <c r="A318" s="11" t="n"/>
      <c r="B318" s="15" t="n"/>
      <c r="C318" s="11" t="n"/>
      <c r="D318" s="11">
        <f>IF($C318="","",IFERROR(VLOOKUP($C318,Customers!$A:$B,2,FALSE),""))</f>
        <v/>
      </c>
      <c r="E318" s="11" t="n"/>
      <c r="F318" s="14" t="n"/>
      <c r="G318" s="17" t="n"/>
      <c r="H318" s="14">
        <f>IF($F318="","",ROUND($F318*$G318,0))</f>
        <v/>
      </c>
      <c r="I318" s="14">
        <f>IF($F318="","",$F318+$H318)</f>
        <v/>
      </c>
      <c r="J318" s="14">
        <f>IF($A318="","",SUMIFS(AR_Receipts!$D:$D,AR_Receipts!$B:$B,$A318))</f>
        <v/>
      </c>
      <c r="K318" s="14">
        <f>IF($A318="","",MAX(0,$I318-$J318))</f>
        <v/>
      </c>
      <c r="L318" s="11" t="n"/>
      <c r="M318" s="15">
        <f>IF(OR($B318="", $L318=""),"", $B318+IFERROR(VLOOKUP($L318,Terms!$A:$B,2,FALSE),0))</f>
        <v/>
      </c>
      <c r="N318" s="16">
        <f>IF(OR($M318="", $K318&lt;=0),"", Settings!$B$3-$M318)</f>
        <v/>
      </c>
      <c r="O318" s="11">
        <f>IF($A318="","",IF($K318=0,"Paid",IF($J318=0,"Open","Partially Paid")))</f>
        <v/>
      </c>
      <c r="P318" s="11" t="n"/>
      <c r="Q318" s="11" t="n"/>
    </row>
    <row r="319">
      <c r="A319" s="11" t="n"/>
      <c r="B319" s="15" t="n"/>
      <c r="C319" s="11" t="n"/>
      <c r="D319" s="11">
        <f>IF($C319="","",IFERROR(VLOOKUP($C319,Customers!$A:$B,2,FALSE),""))</f>
        <v/>
      </c>
      <c r="E319" s="11" t="n"/>
      <c r="F319" s="14" t="n"/>
      <c r="G319" s="17" t="n"/>
      <c r="H319" s="14">
        <f>IF($F319="","",ROUND($F319*$G319,0))</f>
        <v/>
      </c>
      <c r="I319" s="14">
        <f>IF($F319="","",$F319+$H319)</f>
        <v/>
      </c>
      <c r="J319" s="14">
        <f>IF($A319="","",SUMIFS(AR_Receipts!$D:$D,AR_Receipts!$B:$B,$A319))</f>
        <v/>
      </c>
      <c r="K319" s="14">
        <f>IF($A319="","",MAX(0,$I319-$J319))</f>
        <v/>
      </c>
      <c r="L319" s="11" t="n"/>
      <c r="M319" s="15">
        <f>IF(OR($B319="", $L319=""),"", $B319+IFERROR(VLOOKUP($L319,Terms!$A:$B,2,FALSE),0))</f>
        <v/>
      </c>
      <c r="N319" s="16">
        <f>IF(OR($M319="", $K319&lt;=0),"", Settings!$B$3-$M319)</f>
        <v/>
      </c>
      <c r="O319" s="11">
        <f>IF($A319="","",IF($K319=0,"Paid",IF($J319=0,"Open","Partially Paid")))</f>
        <v/>
      </c>
      <c r="P319" s="11" t="n"/>
      <c r="Q319" s="11" t="n"/>
    </row>
    <row r="320">
      <c r="A320" s="11" t="n"/>
      <c r="B320" s="15" t="n"/>
      <c r="C320" s="11" t="n"/>
      <c r="D320" s="11">
        <f>IF($C320="","",IFERROR(VLOOKUP($C320,Customers!$A:$B,2,FALSE),""))</f>
        <v/>
      </c>
      <c r="E320" s="11" t="n"/>
      <c r="F320" s="14" t="n"/>
      <c r="G320" s="17" t="n"/>
      <c r="H320" s="14">
        <f>IF($F320="","",ROUND($F320*$G320,0))</f>
        <v/>
      </c>
      <c r="I320" s="14">
        <f>IF($F320="","",$F320+$H320)</f>
        <v/>
      </c>
      <c r="J320" s="14">
        <f>IF($A320="","",SUMIFS(AR_Receipts!$D:$D,AR_Receipts!$B:$B,$A320))</f>
        <v/>
      </c>
      <c r="K320" s="14">
        <f>IF($A320="","",MAX(0,$I320-$J320))</f>
        <v/>
      </c>
      <c r="L320" s="11" t="n"/>
      <c r="M320" s="15">
        <f>IF(OR($B320="", $L320=""),"", $B320+IFERROR(VLOOKUP($L320,Terms!$A:$B,2,FALSE),0))</f>
        <v/>
      </c>
      <c r="N320" s="16">
        <f>IF(OR($M320="", $K320&lt;=0),"", Settings!$B$3-$M320)</f>
        <v/>
      </c>
      <c r="O320" s="11">
        <f>IF($A320="","",IF($K320=0,"Paid",IF($J320=0,"Open","Partially Paid")))</f>
        <v/>
      </c>
      <c r="P320" s="11" t="n"/>
      <c r="Q320" s="11" t="n"/>
    </row>
    <row r="321">
      <c r="A321" s="11" t="n"/>
      <c r="B321" s="15" t="n"/>
      <c r="C321" s="11" t="n"/>
      <c r="D321" s="11">
        <f>IF($C321="","",IFERROR(VLOOKUP($C321,Customers!$A:$B,2,FALSE),""))</f>
        <v/>
      </c>
      <c r="E321" s="11" t="n"/>
      <c r="F321" s="14" t="n"/>
      <c r="G321" s="17" t="n"/>
      <c r="H321" s="14">
        <f>IF($F321="","",ROUND($F321*$G321,0))</f>
        <v/>
      </c>
      <c r="I321" s="14">
        <f>IF($F321="","",$F321+$H321)</f>
        <v/>
      </c>
      <c r="J321" s="14">
        <f>IF($A321="","",SUMIFS(AR_Receipts!$D:$D,AR_Receipts!$B:$B,$A321))</f>
        <v/>
      </c>
      <c r="K321" s="14">
        <f>IF($A321="","",MAX(0,$I321-$J321))</f>
        <v/>
      </c>
      <c r="L321" s="11" t="n"/>
      <c r="M321" s="15">
        <f>IF(OR($B321="", $L321=""),"", $B321+IFERROR(VLOOKUP($L321,Terms!$A:$B,2,FALSE),0))</f>
        <v/>
      </c>
      <c r="N321" s="16">
        <f>IF(OR($M321="", $K321&lt;=0),"", Settings!$B$3-$M321)</f>
        <v/>
      </c>
      <c r="O321" s="11">
        <f>IF($A321="","",IF($K321=0,"Paid",IF($J321=0,"Open","Partially Paid")))</f>
        <v/>
      </c>
      <c r="P321" s="11" t="n"/>
      <c r="Q321" s="11" t="n"/>
    </row>
    <row r="322">
      <c r="A322" s="11" t="n"/>
      <c r="B322" s="15" t="n"/>
      <c r="C322" s="11" t="n"/>
      <c r="D322" s="11">
        <f>IF($C322="","",IFERROR(VLOOKUP($C322,Customers!$A:$B,2,FALSE),""))</f>
        <v/>
      </c>
      <c r="E322" s="11" t="n"/>
      <c r="F322" s="14" t="n"/>
      <c r="G322" s="17" t="n"/>
      <c r="H322" s="14">
        <f>IF($F322="","",ROUND($F322*$G322,0))</f>
        <v/>
      </c>
      <c r="I322" s="14">
        <f>IF($F322="","",$F322+$H322)</f>
        <v/>
      </c>
      <c r="J322" s="14">
        <f>IF($A322="","",SUMIFS(AR_Receipts!$D:$D,AR_Receipts!$B:$B,$A322))</f>
        <v/>
      </c>
      <c r="K322" s="14">
        <f>IF($A322="","",MAX(0,$I322-$J322))</f>
        <v/>
      </c>
      <c r="L322" s="11" t="n"/>
      <c r="M322" s="15">
        <f>IF(OR($B322="", $L322=""),"", $B322+IFERROR(VLOOKUP($L322,Terms!$A:$B,2,FALSE),0))</f>
        <v/>
      </c>
      <c r="N322" s="16">
        <f>IF(OR($M322="", $K322&lt;=0),"", Settings!$B$3-$M322)</f>
        <v/>
      </c>
      <c r="O322" s="11">
        <f>IF($A322="","",IF($K322=0,"Paid",IF($J322=0,"Open","Partially Paid")))</f>
        <v/>
      </c>
      <c r="P322" s="11" t="n"/>
      <c r="Q322" s="11" t="n"/>
    </row>
    <row r="323">
      <c r="A323" s="11" t="n"/>
      <c r="B323" s="15" t="n"/>
      <c r="C323" s="11" t="n"/>
      <c r="D323" s="11">
        <f>IF($C323="","",IFERROR(VLOOKUP($C323,Customers!$A:$B,2,FALSE),""))</f>
        <v/>
      </c>
      <c r="E323" s="11" t="n"/>
      <c r="F323" s="14" t="n"/>
      <c r="G323" s="17" t="n"/>
      <c r="H323" s="14">
        <f>IF($F323="","",ROUND($F323*$G323,0))</f>
        <v/>
      </c>
      <c r="I323" s="14">
        <f>IF($F323="","",$F323+$H323)</f>
        <v/>
      </c>
      <c r="J323" s="14">
        <f>IF($A323="","",SUMIFS(AR_Receipts!$D:$D,AR_Receipts!$B:$B,$A323))</f>
        <v/>
      </c>
      <c r="K323" s="14">
        <f>IF($A323="","",MAX(0,$I323-$J323))</f>
        <v/>
      </c>
      <c r="L323" s="11" t="n"/>
      <c r="M323" s="15">
        <f>IF(OR($B323="", $L323=""),"", $B323+IFERROR(VLOOKUP($L323,Terms!$A:$B,2,FALSE),0))</f>
        <v/>
      </c>
      <c r="N323" s="16">
        <f>IF(OR($M323="", $K323&lt;=0),"", Settings!$B$3-$M323)</f>
        <v/>
      </c>
      <c r="O323" s="11">
        <f>IF($A323="","",IF($K323=0,"Paid",IF($J323=0,"Open","Partially Paid")))</f>
        <v/>
      </c>
      <c r="P323" s="11" t="n"/>
      <c r="Q323" s="11" t="n"/>
    </row>
    <row r="324">
      <c r="A324" s="11" t="n"/>
      <c r="B324" s="15" t="n"/>
      <c r="C324" s="11" t="n"/>
      <c r="D324" s="11">
        <f>IF($C324="","",IFERROR(VLOOKUP($C324,Customers!$A:$B,2,FALSE),""))</f>
        <v/>
      </c>
      <c r="E324" s="11" t="n"/>
      <c r="F324" s="14" t="n"/>
      <c r="G324" s="17" t="n"/>
      <c r="H324" s="14">
        <f>IF($F324="","",ROUND($F324*$G324,0))</f>
        <v/>
      </c>
      <c r="I324" s="14">
        <f>IF($F324="","",$F324+$H324)</f>
        <v/>
      </c>
      <c r="J324" s="14">
        <f>IF($A324="","",SUMIFS(AR_Receipts!$D:$D,AR_Receipts!$B:$B,$A324))</f>
        <v/>
      </c>
      <c r="K324" s="14">
        <f>IF($A324="","",MAX(0,$I324-$J324))</f>
        <v/>
      </c>
      <c r="L324" s="11" t="n"/>
      <c r="M324" s="15">
        <f>IF(OR($B324="", $L324=""),"", $B324+IFERROR(VLOOKUP($L324,Terms!$A:$B,2,FALSE),0))</f>
        <v/>
      </c>
      <c r="N324" s="16">
        <f>IF(OR($M324="", $K324&lt;=0),"", Settings!$B$3-$M324)</f>
        <v/>
      </c>
      <c r="O324" s="11">
        <f>IF($A324="","",IF($K324=0,"Paid",IF($J324=0,"Open","Partially Paid")))</f>
        <v/>
      </c>
      <c r="P324" s="11" t="n"/>
      <c r="Q324" s="11" t="n"/>
    </row>
    <row r="325">
      <c r="A325" s="11" t="n"/>
      <c r="B325" s="15" t="n"/>
      <c r="C325" s="11" t="n"/>
      <c r="D325" s="11">
        <f>IF($C325="","",IFERROR(VLOOKUP($C325,Customers!$A:$B,2,FALSE),""))</f>
        <v/>
      </c>
      <c r="E325" s="11" t="n"/>
      <c r="F325" s="14" t="n"/>
      <c r="G325" s="17" t="n"/>
      <c r="H325" s="14">
        <f>IF($F325="","",ROUND($F325*$G325,0))</f>
        <v/>
      </c>
      <c r="I325" s="14">
        <f>IF($F325="","",$F325+$H325)</f>
        <v/>
      </c>
      <c r="J325" s="14">
        <f>IF($A325="","",SUMIFS(AR_Receipts!$D:$D,AR_Receipts!$B:$B,$A325))</f>
        <v/>
      </c>
      <c r="K325" s="14">
        <f>IF($A325="","",MAX(0,$I325-$J325))</f>
        <v/>
      </c>
      <c r="L325" s="11" t="n"/>
      <c r="M325" s="15">
        <f>IF(OR($B325="", $L325=""),"", $B325+IFERROR(VLOOKUP($L325,Terms!$A:$B,2,FALSE),0))</f>
        <v/>
      </c>
      <c r="N325" s="16">
        <f>IF(OR($M325="", $K325&lt;=0),"", Settings!$B$3-$M325)</f>
        <v/>
      </c>
      <c r="O325" s="11">
        <f>IF($A325="","",IF($K325=0,"Paid",IF($J325=0,"Open","Partially Paid")))</f>
        <v/>
      </c>
      <c r="P325" s="11" t="n"/>
      <c r="Q325" s="11" t="n"/>
    </row>
    <row r="326">
      <c r="A326" s="11" t="n"/>
      <c r="B326" s="15" t="n"/>
      <c r="C326" s="11" t="n"/>
      <c r="D326" s="11">
        <f>IF($C326="","",IFERROR(VLOOKUP($C326,Customers!$A:$B,2,FALSE),""))</f>
        <v/>
      </c>
      <c r="E326" s="11" t="n"/>
      <c r="F326" s="14" t="n"/>
      <c r="G326" s="17" t="n"/>
      <c r="H326" s="14">
        <f>IF($F326="","",ROUND($F326*$G326,0))</f>
        <v/>
      </c>
      <c r="I326" s="14">
        <f>IF($F326="","",$F326+$H326)</f>
        <v/>
      </c>
      <c r="J326" s="14">
        <f>IF($A326="","",SUMIFS(AR_Receipts!$D:$D,AR_Receipts!$B:$B,$A326))</f>
        <v/>
      </c>
      <c r="K326" s="14">
        <f>IF($A326="","",MAX(0,$I326-$J326))</f>
        <v/>
      </c>
      <c r="L326" s="11" t="n"/>
      <c r="M326" s="15">
        <f>IF(OR($B326="", $L326=""),"", $B326+IFERROR(VLOOKUP($L326,Terms!$A:$B,2,FALSE),0))</f>
        <v/>
      </c>
      <c r="N326" s="16">
        <f>IF(OR($M326="", $K326&lt;=0),"", Settings!$B$3-$M326)</f>
        <v/>
      </c>
      <c r="O326" s="11">
        <f>IF($A326="","",IF($K326=0,"Paid",IF($J326=0,"Open","Partially Paid")))</f>
        <v/>
      </c>
      <c r="P326" s="11" t="n"/>
      <c r="Q326" s="11" t="n"/>
    </row>
    <row r="327">
      <c r="A327" s="11" t="n"/>
      <c r="B327" s="15" t="n"/>
      <c r="C327" s="11" t="n"/>
      <c r="D327" s="11">
        <f>IF($C327="","",IFERROR(VLOOKUP($C327,Customers!$A:$B,2,FALSE),""))</f>
        <v/>
      </c>
      <c r="E327" s="11" t="n"/>
      <c r="F327" s="14" t="n"/>
      <c r="G327" s="17" t="n"/>
      <c r="H327" s="14">
        <f>IF($F327="","",ROUND($F327*$G327,0))</f>
        <v/>
      </c>
      <c r="I327" s="14">
        <f>IF($F327="","",$F327+$H327)</f>
        <v/>
      </c>
      <c r="J327" s="14">
        <f>IF($A327="","",SUMIFS(AR_Receipts!$D:$D,AR_Receipts!$B:$B,$A327))</f>
        <v/>
      </c>
      <c r="K327" s="14">
        <f>IF($A327="","",MAX(0,$I327-$J327))</f>
        <v/>
      </c>
      <c r="L327" s="11" t="n"/>
      <c r="M327" s="15">
        <f>IF(OR($B327="", $L327=""),"", $B327+IFERROR(VLOOKUP($L327,Terms!$A:$B,2,FALSE),0))</f>
        <v/>
      </c>
      <c r="N327" s="16">
        <f>IF(OR($M327="", $K327&lt;=0),"", Settings!$B$3-$M327)</f>
        <v/>
      </c>
      <c r="O327" s="11">
        <f>IF($A327="","",IF($K327=0,"Paid",IF($J327=0,"Open","Partially Paid")))</f>
        <v/>
      </c>
      <c r="P327" s="11" t="n"/>
      <c r="Q327" s="11" t="n"/>
    </row>
    <row r="328">
      <c r="A328" s="11" t="n"/>
      <c r="B328" s="15" t="n"/>
      <c r="C328" s="11" t="n"/>
      <c r="D328" s="11">
        <f>IF($C328="","",IFERROR(VLOOKUP($C328,Customers!$A:$B,2,FALSE),""))</f>
        <v/>
      </c>
      <c r="E328" s="11" t="n"/>
      <c r="F328" s="14" t="n"/>
      <c r="G328" s="17" t="n"/>
      <c r="H328" s="14">
        <f>IF($F328="","",ROUND($F328*$G328,0))</f>
        <v/>
      </c>
      <c r="I328" s="14">
        <f>IF($F328="","",$F328+$H328)</f>
        <v/>
      </c>
      <c r="J328" s="14">
        <f>IF($A328="","",SUMIFS(AR_Receipts!$D:$D,AR_Receipts!$B:$B,$A328))</f>
        <v/>
      </c>
      <c r="K328" s="14">
        <f>IF($A328="","",MAX(0,$I328-$J328))</f>
        <v/>
      </c>
      <c r="L328" s="11" t="n"/>
      <c r="M328" s="15">
        <f>IF(OR($B328="", $L328=""),"", $B328+IFERROR(VLOOKUP($L328,Terms!$A:$B,2,FALSE),0))</f>
        <v/>
      </c>
      <c r="N328" s="16">
        <f>IF(OR($M328="", $K328&lt;=0),"", Settings!$B$3-$M328)</f>
        <v/>
      </c>
      <c r="O328" s="11">
        <f>IF($A328="","",IF($K328=0,"Paid",IF($J328=0,"Open","Partially Paid")))</f>
        <v/>
      </c>
      <c r="P328" s="11" t="n"/>
      <c r="Q328" s="11" t="n"/>
    </row>
    <row r="329">
      <c r="A329" s="11" t="n"/>
      <c r="B329" s="15" t="n"/>
      <c r="C329" s="11" t="n"/>
      <c r="D329" s="11">
        <f>IF($C329="","",IFERROR(VLOOKUP($C329,Customers!$A:$B,2,FALSE),""))</f>
        <v/>
      </c>
      <c r="E329" s="11" t="n"/>
      <c r="F329" s="14" t="n"/>
      <c r="G329" s="17" t="n"/>
      <c r="H329" s="14">
        <f>IF($F329="","",ROUND($F329*$G329,0))</f>
        <v/>
      </c>
      <c r="I329" s="14">
        <f>IF($F329="","",$F329+$H329)</f>
        <v/>
      </c>
      <c r="J329" s="14">
        <f>IF($A329="","",SUMIFS(AR_Receipts!$D:$D,AR_Receipts!$B:$B,$A329))</f>
        <v/>
      </c>
      <c r="K329" s="14">
        <f>IF($A329="","",MAX(0,$I329-$J329))</f>
        <v/>
      </c>
      <c r="L329" s="11" t="n"/>
      <c r="M329" s="15">
        <f>IF(OR($B329="", $L329=""),"", $B329+IFERROR(VLOOKUP($L329,Terms!$A:$B,2,FALSE),0))</f>
        <v/>
      </c>
      <c r="N329" s="16">
        <f>IF(OR($M329="", $K329&lt;=0),"", Settings!$B$3-$M329)</f>
        <v/>
      </c>
      <c r="O329" s="11">
        <f>IF($A329="","",IF($K329=0,"Paid",IF($J329=0,"Open","Partially Paid")))</f>
        <v/>
      </c>
      <c r="P329" s="11" t="n"/>
      <c r="Q329" s="11" t="n"/>
    </row>
    <row r="330">
      <c r="A330" s="11" t="n"/>
      <c r="B330" s="15" t="n"/>
      <c r="C330" s="11" t="n"/>
      <c r="D330" s="11">
        <f>IF($C330="","",IFERROR(VLOOKUP($C330,Customers!$A:$B,2,FALSE),""))</f>
        <v/>
      </c>
      <c r="E330" s="11" t="n"/>
      <c r="F330" s="14" t="n"/>
      <c r="G330" s="17" t="n"/>
      <c r="H330" s="14">
        <f>IF($F330="","",ROUND($F330*$G330,0))</f>
        <v/>
      </c>
      <c r="I330" s="14">
        <f>IF($F330="","",$F330+$H330)</f>
        <v/>
      </c>
      <c r="J330" s="14">
        <f>IF($A330="","",SUMIFS(AR_Receipts!$D:$D,AR_Receipts!$B:$B,$A330))</f>
        <v/>
      </c>
      <c r="K330" s="14">
        <f>IF($A330="","",MAX(0,$I330-$J330))</f>
        <v/>
      </c>
      <c r="L330" s="11" t="n"/>
      <c r="M330" s="15">
        <f>IF(OR($B330="", $L330=""),"", $B330+IFERROR(VLOOKUP($L330,Terms!$A:$B,2,FALSE),0))</f>
        <v/>
      </c>
      <c r="N330" s="16">
        <f>IF(OR($M330="", $K330&lt;=0),"", Settings!$B$3-$M330)</f>
        <v/>
      </c>
      <c r="O330" s="11">
        <f>IF($A330="","",IF($K330=0,"Paid",IF($J330=0,"Open","Partially Paid")))</f>
        <v/>
      </c>
      <c r="P330" s="11" t="n"/>
      <c r="Q330" s="11" t="n"/>
    </row>
    <row r="331">
      <c r="A331" s="11" t="n"/>
      <c r="B331" s="15" t="n"/>
      <c r="C331" s="11" t="n"/>
      <c r="D331" s="11">
        <f>IF($C331="","",IFERROR(VLOOKUP($C331,Customers!$A:$B,2,FALSE),""))</f>
        <v/>
      </c>
      <c r="E331" s="11" t="n"/>
      <c r="F331" s="14" t="n"/>
      <c r="G331" s="17" t="n"/>
      <c r="H331" s="14">
        <f>IF($F331="","",ROUND($F331*$G331,0))</f>
        <v/>
      </c>
      <c r="I331" s="14">
        <f>IF($F331="","",$F331+$H331)</f>
        <v/>
      </c>
      <c r="J331" s="14">
        <f>IF($A331="","",SUMIFS(AR_Receipts!$D:$D,AR_Receipts!$B:$B,$A331))</f>
        <v/>
      </c>
      <c r="K331" s="14">
        <f>IF($A331="","",MAX(0,$I331-$J331))</f>
        <v/>
      </c>
      <c r="L331" s="11" t="n"/>
      <c r="M331" s="15">
        <f>IF(OR($B331="", $L331=""),"", $B331+IFERROR(VLOOKUP($L331,Terms!$A:$B,2,FALSE),0))</f>
        <v/>
      </c>
      <c r="N331" s="16">
        <f>IF(OR($M331="", $K331&lt;=0),"", Settings!$B$3-$M331)</f>
        <v/>
      </c>
      <c r="O331" s="11">
        <f>IF($A331="","",IF($K331=0,"Paid",IF($J331=0,"Open","Partially Paid")))</f>
        <v/>
      </c>
      <c r="P331" s="11" t="n"/>
      <c r="Q331" s="11" t="n"/>
    </row>
    <row r="332">
      <c r="A332" s="11" t="n"/>
      <c r="B332" s="15" t="n"/>
      <c r="C332" s="11" t="n"/>
      <c r="D332" s="11">
        <f>IF($C332="","",IFERROR(VLOOKUP($C332,Customers!$A:$B,2,FALSE),""))</f>
        <v/>
      </c>
      <c r="E332" s="11" t="n"/>
      <c r="F332" s="14" t="n"/>
      <c r="G332" s="17" t="n"/>
      <c r="H332" s="14">
        <f>IF($F332="","",ROUND($F332*$G332,0))</f>
        <v/>
      </c>
      <c r="I332" s="14">
        <f>IF($F332="","",$F332+$H332)</f>
        <v/>
      </c>
      <c r="J332" s="14">
        <f>IF($A332="","",SUMIFS(AR_Receipts!$D:$D,AR_Receipts!$B:$B,$A332))</f>
        <v/>
      </c>
      <c r="K332" s="14">
        <f>IF($A332="","",MAX(0,$I332-$J332))</f>
        <v/>
      </c>
      <c r="L332" s="11" t="n"/>
      <c r="M332" s="15">
        <f>IF(OR($B332="", $L332=""),"", $B332+IFERROR(VLOOKUP($L332,Terms!$A:$B,2,FALSE),0))</f>
        <v/>
      </c>
      <c r="N332" s="16">
        <f>IF(OR($M332="", $K332&lt;=0),"", Settings!$B$3-$M332)</f>
        <v/>
      </c>
      <c r="O332" s="11">
        <f>IF($A332="","",IF($K332=0,"Paid",IF($J332=0,"Open","Partially Paid")))</f>
        <v/>
      </c>
      <c r="P332" s="11" t="n"/>
      <c r="Q332" s="11" t="n"/>
    </row>
    <row r="333">
      <c r="A333" s="11" t="n"/>
      <c r="B333" s="15" t="n"/>
      <c r="C333" s="11" t="n"/>
      <c r="D333" s="11">
        <f>IF($C333="","",IFERROR(VLOOKUP($C333,Customers!$A:$B,2,FALSE),""))</f>
        <v/>
      </c>
      <c r="E333" s="11" t="n"/>
      <c r="F333" s="14" t="n"/>
      <c r="G333" s="17" t="n"/>
      <c r="H333" s="14">
        <f>IF($F333="","",ROUND($F333*$G333,0))</f>
        <v/>
      </c>
      <c r="I333" s="14">
        <f>IF($F333="","",$F333+$H333)</f>
        <v/>
      </c>
      <c r="J333" s="14">
        <f>IF($A333="","",SUMIFS(AR_Receipts!$D:$D,AR_Receipts!$B:$B,$A333))</f>
        <v/>
      </c>
      <c r="K333" s="14">
        <f>IF($A333="","",MAX(0,$I333-$J333))</f>
        <v/>
      </c>
      <c r="L333" s="11" t="n"/>
      <c r="M333" s="15">
        <f>IF(OR($B333="", $L333=""),"", $B333+IFERROR(VLOOKUP($L333,Terms!$A:$B,2,FALSE),0))</f>
        <v/>
      </c>
      <c r="N333" s="16">
        <f>IF(OR($M333="", $K333&lt;=0),"", Settings!$B$3-$M333)</f>
        <v/>
      </c>
      <c r="O333" s="11">
        <f>IF($A333="","",IF($K333=0,"Paid",IF($J333=0,"Open","Partially Paid")))</f>
        <v/>
      </c>
      <c r="P333" s="11" t="n"/>
      <c r="Q333" s="11" t="n"/>
    </row>
    <row r="334">
      <c r="A334" s="11" t="n"/>
      <c r="B334" s="15" t="n"/>
      <c r="C334" s="11" t="n"/>
      <c r="D334" s="11">
        <f>IF($C334="","",IFERROR(VLOOKUP($C334,Customers!$A:$B,2,FALSE),""))</f>
        <v/>
      </c>
      <c r="E334" s="11" t="n"/>
      <c r="F334" s="14" t="n"/>
      <c r="G334" s="17" t="n"/>
      <c r="H334" s="14">
        <f>IF($F334="","",ROUND($F334*$G334,0))</f>
        <v/>
      </c>
      <c r="I334" s="14">
        <f>IF($F334="","",$F334+$H334)</f>
        <v/>
      </c>
      <c r="J334" s="14">
        <f>IF($A334="","",SUMIFS(AR_Receipts!$D:$D,AR_Receipts!$B:$B,$A334))</f>
        <v/>
      </c>
      <c r="K334" s="14">
        <f>IF($A334="","",MAX(0,$I334-$J334))</f>
        <v/>
      </c>
      <c r="L334" s="11" t="n"/>
      <c r="M334" s="15">
        <f>IF(OR($B334="", $L334=""),"", $B334+IFERROR(VLOOKUP($L334,Terms!$A:$B,2,FALSE),0))</f>
        <v/>
      </c>
      <c r="N334" s="16">
        <f>IF(OR($M334="", $K334&lt;=0),"", Settings!$B$3-$M334)</f>
        <v/>
      </c>
      <c r="O334" s="11">
        <f>IF($A334="","",IF($K334=0,"Paid",IF($J334=0,"Open","Partially Paid")))</f>
        <v/>
      </c>
      <c r="P334" s="11" t="n"/>
      <c r="Q334" s="11" t="n"/>
    </row>
    <row r="335">
      <c r="A335" s="11" t="n"/>
      <c r="B335" s="15" t="n"/>
      <c r="C335" s="11" t="n"/>
      <c r="D335" s="11">
        <f>IF($C335="","",IFERROR(VLOOKUP($C335,Customers!$A:$B,2,FALSE),""))</f>
        <v/>
      </c>
      <c r="E335" s="11" t="n"/>
      <c r="F335" s="14" t="n"/>
      <c r="G335" s="17" t="n"/>
      <c r="H335" s="14">
        <f>IF($F335="","",ROUND($F335*$G335,0))</f>
        <v/>
      </c>
      <c r="I335" s="14">
        <f>IF($F335="","",$F335+$H335)</f>
        <v/>
      </c>
      <c r="J335" s="14">
        <f>IF($A335="","",SUMIFS(AR_Receipts!$D:$D,AR_Receipts!$B:$B,$A335))</f>
        <v/>
      </c>
      <c r="K335" s="14">
        <f>IF($A335="","",MAX(0,$I335-$J335))</f>
        <v/>
      </c>
      <c r="L335" s="11" t="n"/>
      <c r="M335" s="15">
        <f>IF(OR($B335="", $L335=""),"", $B335+IFERROR(VLOOKUP($L335,Terms!$A:$B,2,FALSE),0))</f>
        <v/>
      </c>
      <c r="N335" s="16">
        <f>IF(OR($M335="", $K335&lt;=0),"", Settings!$B$3-$M335)</f>
        <v/>
      </c>
      <c r="O335" s="11">
        <f>IF($A335="","",IF($K335=0,"Paid",IF($J335=0,"Open","Partially Paid")))</f>
        <v/>
      </c>
      <c r="P335" s="11" t="n"/>
      <c r="Q335" s="11" t="n"/>
    </row>
    <row r="336">
      <c r="A336" s="11" t="n"/>
      <c r="B336" s="15" t="n"/>
      <c r="C336" s="11" t="n"/>
      <c r="D336" s="11">
        <f>IF($C336="","",IFERROR(VLOOKUP($C336,Customers!$A:$B,2,FALSE),""))</f>
        <v/>
      </c>
      <c r="E336" s="11" t="n"/>
      <c r="F336" s="14" t="n"/>
      <c r="G336" s="17" t="n"/>
      <c r="H336" s="14">
        <f>IF($F336="","",ROUND($F336*$G336,0))</f>
        <v/>
      </c>
      <c r="I336" s="14">
        <f>IF($F336="","",$F336+$H336)</f>
        <v/>
      </c>
      <c r="J336" s="14">
        <f>IF($A336="","",SUMIFS(AR_Receipts!$D:$D,AR_Receipts!$B:$B,$A336))</f>
        <v/>
      </c>
      <c r="K336" s="14">
        <f>IF($A336="","",MAX(0,$I336-$J336))</f>
        <v/>
      </c>
      <c r="L336" s="11" t="n"/>
      <c r="M336" s="15">
        <f>IF(OR($B336="", $L336=""),"", $B336+IFERROR(VLOOKUP($L336,Terms!$A:$B,2,FALSE),0))</f>
        <v/>
      </c>
      <c r="N336" s="16">
        <f>IF(OR($M336="", $K336&lt;=0),"", Settings!$B$3-$M336)</f>
        <v/>
      </c>
      <c r="O336" s="11">
        <f>IF($A336="","",IF($K336=0,"Paid",IF($J336=0,"Open","Partially Paid")))</f>
        <v/>
      </c>
      <c r="P336" s="11" t="n"/>
      <c r="Q336" s="11" t="n"/>
    </row>
    <row r="337">
      <c r="A337" s="11" t="n"/>
      <c r="B337" s="15" t="n"/>
      <c r="C337" s="11" t="n"/>
      <c r="D337" s="11">
        <f>IF($C337="","",IFERROR(VLOOKUP($C337,Customers!$A:$B,2,FALSE),""))</f>
        <v/>
      </c>
      <c r="E337" s="11" t="n"/>
      <c r="F337" s="14" t="n"/>
      <c r="G337" s="17" t="n"/>
      <c r="H337" s="14">
        <f>IF($F337="","",ROUND($F337*$G337,0))</f>
        <v/>
      </c>
      <c r="I337" s="14">
        <f>IF($F337="","",$F337+$H337)</f>
        <v/>
      </c>
      <c r="J337" s="14">
        <f>IF($A337="","",SUMIFS(AR_Receipts!$D:$D,AR_Receipts!$B:$B,$A337))</f>
        <v/>
      </c>
      <c r="K337" s="14">
        <f>IF($A337="","",MAX(0,$I337-$J337))</f>
        <v/>
      </c>
      <c r="L337" s="11" t="n"/>
      <c r="M337" s="15">
        <f>IF(OR($B337="", $L337=""),"", $B337+IFERROR(VLOOKUP($L337,Terms!$A:$B,2,FALSE),0))</f>
        <v/>
      </c>
      <c r="N337" s="16">
        <f>IF(OR($M337="", $K337&lt;=0),"", Settings!$B$3-$M337)</f>
        <v/>
      </c>
      <c r="O337" s="11">
        <f>IF($A337="","",IF($K337=0,"Paid",IF($J337=0,"Open","Partially Paid")))</f>
        <v/>
      </c>
      <c r="P337" s="11" t="n"/>
      <c r="Q337" s="11" t="n"/>
    </row>
    <row r="338">
      <c r="A338" s="11" t="n"/>
      <c r="B338" s="15" t="n"/>
      <c r="C338" s="11" t="n"/>
      <c r="D338" s="11">
        <f>IF($C338="","",IFERROR(VLOOKUP($C338,Customers!$A:$B,2,FALSE),""))</f>
        <v/>
      </c>
      <c r="E338" s="11" t="n"/>
      <c r="F338" s="14" t="n"/>
      <c r="G338" s="17" t="n"/>
      <c r="H338" s="14">
        <f>IF($F338="","",ROUND($F338*$G338,0))</f>
        <v/>
      </c>
      <c r="I338" s="14">
        <f>IF($F338="","",$F338+$H338)</f>
        <v/>
      </c>
      <c r="J338" s="14">
        <f>IF($A338="","",SUMIFS(AR_Receipts!$D:$D,AR_Receipts!$B:$B,$A338))</f>
        <v/>
      </c>
      <c r="K338" s="14">
        <f>IF($A338="","",MAX(0,$I338-$J338))</f>
        <v/>
      </c>
      <c r="L338" s="11" t="n"/>
      <c r="M338" s="15">
        <f>IF(OR($B338="", $L338=""),"", $B338+IFERROR(VLOOKUP($L338,Terms!$A:$B,2,FALSE),0))</f>
        <v/>
      </c>
      <c r="N338" s="16">
        <f>IF(OR($M338="", $K338&lt;=0),"", Settings!$B$3-$M338)</f>
        <v/>
      </c>
      <c r="O338" s="11">
        <f>IF($A338="","",IF($K338=0,"Paid",IF($J338=0,"Open","Partially Paid")))</f>
        <v/>
      </c>
      <c r="P338" s="11" t="n"/>
      <c r="Q338" s="11" t="n"/>
    </row>
    <row r="339">
      <c r="A339" s="11" t="n"/>
      <c r="B339" s="15" t="n"/>
      <c r="C339" s="11" t="n"/>
      <c r="D339" s="11">
        <f>IF($C339="","",IFERROR(VLOOKUP($C339,Customers!$A:$B,2,FALSE),""))</f>
        <v/>
      </c>
      <c r="E339" s="11" t="n"/>
      <c r="F339" s="14" t="n"/>
      <c r="G339" s="17" t="n"/>
      <c r="H339" s="14">
        <f>IF($F339="","",ROUND($F339*$G339,0))</f>
        <v/>
      </c>
      <c r="I339" s="14">
        <f>IF($F339="","",$F339+$H339)</f>
        <v/>
      </c>
      <c r="J339" s="14">
        <f>IF($A339="","",SUMIFS(AR_Receipts!$D:$D,AR_Receipts!$B:$B,$A339))</f>
        <v/>
      </c>
      <c r="K339" s="14">
        <f>IF($A339="","",MAX(0,$I339-$J339))</f>
        <v/>
      </c>
      <c r="L339" s="11" t="n"/>
      <c r="M339" s="15">
        <f>IF(OR($B339="", $L339=""),"", $B339+IFERROR(VLOOKUP($L339,Terms!$A:$B,2,FALSE),0))</f>
        <v/>
      </c>
      <c r="N339" s="16">
        <f>IF(OR($M339="", $K339&lt;=0),"", Settings!$B$3-$M339)</f>
        <v/>
      </c>
      <c r="O339" s="11">
        <f>IF($A339="","",IF($K339=0,"Paid",IF($J339=0,"Open","Partially Paid")))</f>
        <v/>
      </c>
      <c r="P339" s="11" t="n"/>
      <c r="Q339" s="11" t="n"/>
    </row>
    <row r="340">
      <c r="A340" s="11" t="n"/>
      <c r="B340" s="15" t="n"/>
      <c r="C340" s="11" t="n"/>
      <c r="D340" s="11">
        <f>IF($C340="","",IFERROR(VLOOKUP($C340,Customers!$A:$B,2,FALSE),""))</f>
        <v/>
      </c>
      <c r="E340" s="11" t="n"/>
      <c r="F340" s="14" t="n"/>
      <c r="G340" s="17" t="n"/>
      <c r="H340" s="14">
        <f>IF($F340="","",ROUND($F340*$G340,0))</f>
        <v/>
      </c>
      <c r="I340" s="14">
        <f>IF($F340="","",$F340+$H340)</f>
        <v/>
      </c>
      <c r="J340" s="14">
        <f>IF($A340="","",SUMIFS(AR_Receipts!$D:$D,AR_Receipts!$B:$B,$A340))</f>
        <v/>
      </c>
      <c r="K340" s="14">
        <f>IF($A340="","",MAX(0,$I340-$J340))</f>
        <v/>
      </c>
      <c r="L340" s="11" t="n"/>
      <c r="M340" s="15">
        <f>IF(OR($B340="", $L340=""),"", $B340+IFERROR(VLOOKUP($L340,Terms!$A:$B,2,FALSE),0))</f>
        <v/>
      </c>
      <c r="N340" s="16">
        <f>IF(OR($M340="", $K340&lt;=0),"", Settings!$B$3-$M340)</f>
        <v/>
      </c>
      <c r="O340" s="11">
        <f>IF($A340="","",IF($K340=0,"Paid",IF($J340=0,"Open","Partially Paid")))</f>
        <v/>
      </c>
      <c r="P340" s="11" t="n"/>
      <c r="Q340" s="11" t="n"/>
    </row>
    <row r="341">
      <c r="A341" s="11" t="n"/>
      <c r="B341" s="15" t="n"/>
      <c r="C341" s="11" t="n"/>
      <c r="D341" s="11">
        <f>IF($C341="","",IFERROR(VLOOKUP($C341,Customers!$A:$B,2,FALSE),""))</f>
        <v/>
      </c>
      <c r="E341" s="11" t="n"/>
      <c r="F341" s="14" t="n"/>
      <c r="G341" s="17" t="n"/>
      <c r="H341" s="14">
        <f>IF($F341="","",ROUND($F341*$G341,0))</f>
        <v/>
      </c>
      <c r="I341" s="14">
        <f>IF($F341="","",$F341+$H341)</f>
        <v/>
      </c>
      <c r="J341" s="14">
        <f>IF($A341="","",SUMIFS(AR_Receipts!$D:$D,AR_Receipts!$B:$B,$A341))</f>
        <v/>
      </c>
      <c r="K341" s="14">
        <f>IF($A341="","",MAX(0,$I341-$J341))</f>
        <v/>
      </c>
      <c r="L341" s="11" t="n"/>
      <c r="M341" s="15">
        <f>IF(OR($B341="", $L341=""),"", $B341+IFERROR(VLOOKUP($L341,Terms!$A:$B,2,FALSE),0))</f>
        <v/>
      </c>
      <c r="N341" s="16">
        <f>IF(OR($M341="", $K341&lt;=0),"", Settings!$B$3-$M341)</f>
        <v/>
      </c>
      <c r="O341" s="11">
        <f>IF($A341="","",IF($K341=0,"Paid",IF($J341=0,"Open","Partially Paid")))</f>
        <v/>
      </c>
      <c r="P341" s="11" t="n"/>
      <c r="Q341" s="11" t="n"/>
    </row>
    <row r="342">
      <c r="A342" s="11" t="n"/>
      <c r="B342" s="15" t="n"/>
      <c r="C342" s="11" t="n"/>
      <c r="D342" s="11">
        <f>IF($C342="","",IFERROR(VLOOKUP($C342,Customers!$A:$B,2,FALSE),""))</f>
        <v/>
      </c>
      <c r="E342" s="11" t="n"/>
      <c r="F342" s="14" t="n"/>
      <c r="G342" s="17" t="n"/>
      <c r="H342" s="14">
        <f>IF($F342="","",ROUND($F342*$G342,0))</f>
        <v/>
      </c>
      <c r="I342" s="14">
        <f>IF($F342="","",$F342+$H342)</f>
        <v/>
      </c>
      <c r="J342" s="14">
        <f>IF($A342="","",SUMIFS(AR_Receipts!$D:$D,AR_Receipts!$B:$B,$A342))</f>
        <v/>
      </c>
      <c r="K342" s="14">
        <f>IF($A342="","",MAX(0,$I342-$J342))</f>
        <v/>
      </c>
      <c r="L342" s="11" t="n"/>
      <c r="M342" s="15">
        <f>IF(OR($B342="", $L342=""),"", $B342+IFERROR(VLOOKUP($L342,Terms!$A:$B,2,FALSE),0))</f>
        <v/>
      </c>
      <c r="N342" s="16">
        <f>IF(OR($M342="", $K342&lt;=0),"", Settings!$B$3-$M342)</f>
        <v/>
      </c>
      <c r="O342" s="11">
        <f>IF($A342="","",IF($K342=0,"Paid",IF($J342=0,"Open","Partially Paid")))</f>
        <v/>
      </c>
      <c r="P342" s="11" t="n"/>
      <c r="Q342" s="11" t="n"/>
    </row>
    <row r="343">
      <c r="A343" s="11" t="n"/>
      <c r="B343" s="15" t="n"/>
      <c r="C343" s="11" t="n"/>
      <c r="D343" s="11">
        <f>IF($C343="","",IFERROR(VLOOKUP($C343,Customers!$A:$B,2,FALSE),""))</f>
        <v/>
      </c>
      <c r="E343" s="11" t="n"/>
      <c r="F343" s="14" t="n"/>
      <c r="G343" s="17" t="n"/>
      <c r="H343" s="14">
        <f>IF($F343="","",ROUND($F343*$G343,0))</f>
        <v/>
      </c>
      <c r="I343" s="14">
        <f>IF($F343="","",$F343+$H343)</f>
        <v/>
      </c>
      <c r="J343" s="14">
        <f>IF($A343="","",SUMIFS(AR_Receipts!$D:$D,AR_Receipts!$B:$B,$A343))</f>
        <v/>
      </c>
      <c r="K343" s="14">
        <f>IF($A343="","",MAX(0,$I343-$J343))</f>
        <v/>
      </c>
      <c r="L343" s="11" t="n"/>
      <c r="M343" s="15">
        <f>IF(OR($B343="", $L343=""),"", $B343+IFERROR(VLOOKUP($L343,Terms!$A:$B,2,FALSE),0))</f>
        <v/>
      </c>
      <c r="N343" s="16">
        <f>IF(OR($M343="", $K343&lt;=0),"", Settings!$B$3-$M343)</f>
        <v/>
      </c>
      <c r="O343" s="11">
        <f>IF($A343="","",IF($K343=0,"Paid",IF($J343=0,"Open","Partially Paid")))</f>
        <v/>
      </c>
      <c r="P343" s="11" t="n"/>
      <c r="Q343" s="11" t="n"/>
    </row>
    <row r="344">
      <c r="A344" s="11" t="n"/>
      <c r="B344" s="15" t="n"/>
      <c r="C344" s="11" t="n"/>
      <c r="D344" s="11">
        <f>IF($C344="","",IFERROR(VLOOKUP($C344,Customers!$A:$B,2,FALSE),""))</f>
        <v/>
      </c>
      <c r="E344" s="11" t="n"/>
      <c r="F344" s="14" t="n"/>
      <c r="G344" s="17" t="n"/>
      <c r="H344" s="14">
        <f>IF($F344="","",ROUND($F344*$G344,0))</f>
        <v/>
      </c>
      <c r="I344" s="14">
        <f>IF($F344="","",$F344+$H344)</f>
        <v/>
      </c>
      <c r="J344" s="14">
        <f>IF($A344="","",SUMIFS(AR_Receipts!$D:$D,AR_Receipts!$B:$B,$A344))</f>
        <v/>
      </c>
      <c r="K344" s="14">
        <f>IF($A344="","",MAX(0,$I344-$J344))</f>
        <v/>
      </c>
      <c r="L344" s="11" t="n"/>
      <c r="M344" s="15">
        <f>IF(OR($B344="", $L344=""),"", $B344+IFERROR(VLOOKUP($L344,Terms!$A:$B,2,FALSE),0))</f>
        <v/>
      </c>
      <c r="N344" s="16">
        <f>IF(OR($M344="", $K344&lt;=0),"", Settings!$B$3-$M344)</f>
        <v/>
      </c>
      <c r="O344" s="11">
        <f>IF($A344="","",IF($K344=0,"Paid",IF($J344=0,"Open","Partially Paid")))</f>
        <v/>
      </c>
      <c r="P344" s="11" t="n"/>
      <c r="Q344" s="11" t="n"/>
    </row>
    <row r="345">
      <c r="A345" s="11" t="n"/>
      <c r="B345" s="15" t="n"/>
      <c r="C345" s="11" t="n"/>
      <c r="D345" s="11">
        <f>IF($C345="","",IFERROR(VLOOKUP($C345,Customers!$A:$B,2,FALSE),""))</f>
        <v/>
      </c>
      <c r="E345" s="11" t="n"/>
      <c r="F345" s="14" t="n"/>
      <c r="G345" s="17" t="n"/>
      <c r="H345" s="14">
        <f>IF($F345="","",ROUND($F345*$G345,0))</f>
        <v/>
      </c>
      <c r="I345" s="14">
        <f>IF($F345="","",$F345+$H345)</f>
        <v/>
      </c>
      <c r="J345" s="14">
        <f>IF($A345="","",SUMIFS(AR_Receipts!$D:$D,AR_Receipts!$B:$B,$A345))</f>
        <v/>
      </c>
      <c r="K345" s="14">
        <f>IF($A345="","",MAX(0,$I345-$J345))</f>
        <v/>
      </c>
      <c r="L345" s="11" t="n"/>
      <c r="M345" s="15">
        <f>IF(OR($B345="", $L345=""),"", $B345+IFERROR(VLOOKUP($L345,Terms!$A:$B,2,FALSE),0))</f>
        <v/>
      </c>
      <c r="N345" s="16">
        <f>IF(OR($M345="", $K345&lt;=0),"", Settings!$B$3-$M345)</f>
        <v/>
      </c>
      <c r="O345" s="11">
        <f>IF($A345="","",IF($K345=0,"Paid",IF($J345=0,"Open","Partially Paid")))</f>
        <v/>
      </c>
      <c r="P345" s="11" t="n"/>
      <c r="Q345" s="11" t="n"/>
    </row>
    <row r="346">
      <c r="A346" s="11" t="n"/>
      <c r="B346" s="15" t="n"/>
      <c r="C346" s="11" t="n"/>
      <c r="D346" s="11">
        <f>IF($C346="","",IFERROR(VLOOKUP($C346,Customers!$A:$B,2,FALSE),""))</f>
        <v/>
      </c>
      <c r="E346" s="11" t="n"/>
      <c r="F346" s="14" t="n"/>
      <c r="G346" s="17" t="n"/>
      <c r="H346" s="14">
        <f>IF($F346="","",ROUND($F346*$G346,0))</f>
        <v/>
      </c>
      <c r="I346" s="14">
        <f>IF($F346="","",$F346+$H346)</f>
        <v/>
      </c>
      <c r="J346" s="14">
        <f>IF($A346="","",SUMIFS(AR_Receipts!$D:$D,AR_Receipts!$B:$B,$A346))</f>
        <v/>
      </c>
      <c r="K346" s="14">
        <f>IF($A346="","",MAX(0,$I346-$J346))</f>
        <v/>
      </c>
      <c r="L346" s="11" t="n"/>
      <c r="M346" s="15">
        <f>IF(OR($B346="", $L346=""),"", $B346+IFERROR(VLOOKUP($L346,Terms!$A:$B,2,FALSE),0))</f>
        <v/>
      </c>
      <c r="N346" s="16">
        <f>IF(OR($M346="", $K346&lt;=0),"", Settings!$B$3-$M346)</f>
        <v/>
      </c>
      <c r="O346" s="11">
        <f>IF($A346="","",IF($K346=0,"Paid",IF($J346=0,"Open","Partially Paid")))</f>
        <v/>
      </c>
      <c r="P346" s="11" t="n"/>
      <c r="Q346" s="11" t="n"/>
    </row>
    <row r="347">
      <c r="A347" s="11" t="n"/>
      <c r="B347" s="15" t="n"/>
      <c r="C347" s="11" t="n"/>
      <c r="D347" s="11">
        <f>IF($C347="","",IFERROR(VLOOKUP($C347,Customers!$A:$B,2,FALSE),""))</f>
        <v/>
      </c>
      <c r="E347" s="11" t="n"/>
      <c r="F347" s="14" t="n"/>
      <c r="G347" s="17" t="n"/>
      <c r="H347" s="14">
        <f>IF($F347="","",ROUND($F347*$G347,0))</f>
        <v/>
      </c>
      <c r="I347" s="14">
        <f>IF($F347="","",$F347+$H347)</f>
        <v/>
      </c>
      <c r="J347" s="14">
        <f>IF($A347="","",SUMIFS(AR_Receipts!$D:$D,AR_Receipts!$B:$B,$A347))</f>
        <v/>
      </c>
      <c r="K347" s="14">
        <f>IF($A347="","",MAX(0,$I347-$J347))</f>
        <v/>
      </c>
      <c r="L347" s="11" t="n"/>
      <c r="M347" s="15">
        <f>IF(OR($B347="", $L347=""),"", $B347+IFERROR(VLOOKUP($L347,Terms!$A:$B,2,FALSE),0))</f>
        <v/>
      </c>
      <c r="N347" s="16">
        <f>IF(OR($M347="", $K347&lt;=0),"", Settings!$B$3-$M347)</f>
        <v/>
      </c>
      <c r="O347" s="11">
        <f>IF($A347="","",IF($K347=0,"Paid",IF($J347=0,"Open","Partially Paid")))</f>
        <v/>
      </c>
      <c r="P347" s="11" t="n"/>
      <c r="Q347" s="11" t="n"/>
    </row>
    <row r="348">
      <c r="A348" s="11" t="n"/>
      <c r="B348" s="15" t="n"/>
      <c r="C348" s="11" t="n"/>
      <c r="D348" s="11">
        <f>IF($C348="","",IFERROR(VLOOKUP($C348,Customers!$A:$B,2,FALSE),""))</f>
        <v/>
      </c>
      <c r="E348" s="11" t="n"/>
      <c r="F348" s="14" t="n"/>
      <c r="G348" s="17" t="n"/>
      <c r="H348" s="14">
        <f>IF($F348="","",ROUND($F348*$G348,0))</f>
        <v/>
      </c>
      <c r="I348" s="14">
        <f>IF($F348="","",$F348+$H348)</f>
        <v/>
      </c>
      <c r="J348" s="14">
        <f>IF($A348="","",SUMIFS(AR_Receipts!$D:$D,AR_Receipts!$B:$B,$A348))</f>
        <v/>
      </c>
      <c r="K348" s="14">
        <f>IF($A348="","",MAX(0,$I348-$J348))</f>
        <v/>
      </c>
      <c r="L348" s="11" t="n"/>
      <c r="M348" s="15">
        <f>IF(OR($B348="", $L348=""),"", $B348+IFERROR(VLOOKUP($L348,Terms!$A:$B,2,FALSE),0))</f>
        <v/>
      </c>
      <c r="N348" s="16">
        <f>IF(OR($M348="", $K348&lt;=0),"", Settings!$B$3-$M348)</f>
        <v/>
      </c>
      <c r="O348" s="11">
        <f>IF($A348="","",IF($K348=0,"Paid",IF($J348=0,"Open","Partially Paid")))</f>
        <v/>
      </c>
      <c r="P348" s="11" t="n"/>
      <c r="Q348" s="11" t="n"/>
    </row>
    <row r="349">
      <c r="A349" s="11" t="n"/>
      <c r="B349" s="15" t="n"/>
      <c r="C349" s="11" t="n"/>
      <c r="D349" s="11">
        <f>IF($C349="","",IFERROR(VLOOKUP($C349,Customers!$A:$B,2,FALSE),""))</f>
        <v/>
      </c>
      <c r="E349" s="11" t="n"/>
      <c r="F349" s="14" t="n"/>
      <c r="G349" s="17" t="n"/>
      <c r="H349" s="14">
        <f>IF($F349="","",ROUND($F349*$G349,0))</f>
        <v/>
      </c>
      <c r="I349" s="14">
        <f>IF($F349="","",$F349+$H349)</f>
        <v/>
      </c>
      <c r="J349" s="14">
        <f>IF($A349="","",SUMIFS(AR_Receipts!$D:$D,AR_Receipts!$B:$B,$A349))</f>
        <v/>
      </c>
      <c r="K349" s="14">
        <f>IF($A349="","",MAX(0,$I349-$J349))</f>
        <v/>
      </c>
      <c r="L349" s="11" t="n"/>
      <c r="M349" s="15">
        <f>IF(OR($B349="", $L349=""),"", $B349+IFERROR(VLOOKUP($L349,Terms!$A:$B,2,FALSE),0))</f>
        <v/>
      </c>
      <c r="N349" s="16">
        <f>IF(OR($M349="", $K349&lt;=0),"", Settings!$B$3-$M349)</f>
        <v/>
      </c>
      <c r="O349" s="11">
        <f>IF($A349="","",IF($K349=0,"Paid",IF($J349=0,"Open","Partially Paid")))</f>
        <v/>
      </c>
      <c r="P349" s="11" t="n"/>
      <c r="Q349" s="11" t="n"/>
    </row>
    <row r="350">
      <c r="A350" s="11" t="n"/>
      <c r="B350" s="15" t="n"/>
      <c r="C350" s="11" t="n"/>
      <c r="D350" s="11">
        <f>IF($C350="","",IFERROR(VLOOKUP($C350,Customers!$A:$B,2,FALSE),""))</f>
        <v/>
      </c>
      <c r="E350" s="11" t="n"/>
      <c r="F350" s="14" t="n"/>
      <c r="G350" s="17" t="n"/>
      <c r="H350" s="14">
        <f>IF($F350="","",ROUND($F350*$G350,0))</f>
        <v/>
      </c>
      <c r="I350" s="14">
        <f>IF($F350="","",$F350+$H350)</f>
        <v/>
      </c>
      <c r="J350" s="14">
        <f>IF($A350="","",SUMIFS(AR_Receipts!$D:$D,AR_Receipts!$B:$B,$A350))</f>
        <v/>
      </c>
      <c r="K350" s="14">
        <f>IF($A350="","",MAX(0,$I350-$J350))</f>
        <v/>
      </c>
      <c r="L350" s="11" t="n"/>
      <c r="M350" s="15">
        <f>IF(OR($B350="", $L350=""),"", $B350+IFERROR(VLOOKUP($L350,Terms!$A:$B,2,FALSE),0))</f>
        <v/>
      </c>
      <c r="N350" s="16">
        <f>IF(OR($M350="", $K350&lt;=0),"", Settings!$B$3-$M350)</f>
        <v/>
      </c>
      <c r="O350" s="11">
        <f>IF($A350="","",IF($K350=0,"Paid",IF($J350=0,"Open","Partially Paid")))</f>
        <v/>
      </c>
      <c r="P350" s="11" t="n"/>
      <c r="Q350" s="11" t="n"/>
    </row>
    <row r="351">
      <c r="A351" s="11" t="n"/>
      <c r="B351" s="15" t="n"/>
      <c r="C351" s="11" t="n"/>
      <c r="D351" s="11">
        <f>IF($C351="","",IFERROR(VLOOKUP($C351,Customers!$A:$B,2,FALSE),""))</f>
        <v/>
      </c>
      <c r="E351" s="11" t="n"/>
      <c r="F351" s="14" t="n"/>
      <c r="G351" s="17" t="n"/>
      <c r="H351" s="14">
        <f>IF($F351="","",ROUND($F351*$G351,0))</f>
        <v/>
      </c>
      <c r="I351" s="14">
        <f>IF($F351="","",$F351+$H351)</f>
        <v/>
      </c>
      <c r="J351" s="14">
        <f>IF($A351="","",SUMIFS(AR_Receipts!$D:$D,AR_Receipts!$B:$B,$A351))</f>
        <v/>
      </c>
      <c r="K351" s="14">
        <f>IF($A351="","",MAX(0,$I351-$J351))</f>
        <v/>
      </c>
      <c r="L351" s="11" t="n"/>
      <c r="M351" s="15">
        <f>IF(OR($B351="", $L351=""),"", $B351+IFERROR(VLOOKUP($L351,Terms!$A:$B,2,FALSE),0))</f>
        <v/>
      </c>
      <c r="N351" s="16">
        <f>IF(OR($M351="", $K351&lt;=0),"", Settings!$B$3-$M351)</f>
        <v/>
      </c>
      <c r="O351" s="11">
        <f>IF($A351="","",IF($K351=0,"Paid",IF($J351=0,"Open","Partially Paid")))</f>
        <v/>
      </c>
      <c r="P351" s="11" t="n"/>
      <c r="Q351" s="11" t="n"/>
    </row>
    <row r="352">
      <c r="A352" s="11" t="n"/>
      <c r="B352" s="15" t="n"/>
      <c r="C352" s="11" t="n"/>
      <c r="D352" s="11">
        <f>IF($C352="","",IFERROR(VLOOKUP($C352,Customers!$A:$B,2,FALSE),""))</f>
        <v/>
      </c>
      <c r="E352" s="11" t="n"/>
      <c r="F352" s="14" t="n"/>
      <c r="G352" s="17" t="n"/>
      <c r="H352" s="14">
        <f>IF($F352="","",ROUND($F352*$G352,0))</f>
        <v/>
      </c>
      <c r="I352" s="14">
        <f>IF($F352="","",$F352+$H352)</f>
        <v/>
      </c>
      <c r="J352" s="14">
        <f>IF($A352="","",SUMIFS(AR_Receipts!$D:$D,AR_Receipts!$B:$B,$A352))</f>
        <v/>
      </c>
      <c r="K352" s="14">
        <f>IF($A352="","",MAX(0,$I352-$J352))</f>
        <v/>
      </c>
      <c r="L352" s="11" t="n"/>
      <c r="M352" s="15">
        <f>IF(OR($B352="", $L352=""),"", $B352+IFERROR(VLOOKUP($L352,Terms!$A:$B,2,FALSE),0))</f>
        <v/>
      </c>
      <c r="N352" s="16">
        <f>IF(OR($M352="", $K352&lt;=0),"", Settings!$B$3-$M352)</f>
        <v/>
      </c>
      <c r="O352" s="11">
        <f>IF($A352="","",IF($K352=0,"Paid",IF($J352=0,"Open","Partially Paid")))</f>
        <v/>
      </c>
      <c r="P352" s="11" t="n"/>
      <c r="Q352" s="11" t="n"/>
    </row>
    <row r="353">
      <c r="A353" s="11" t="n"/>
      <c r="B353" s="15" t="n"/>
      <c r="C353" s="11" t="n"/>
      <c r="D353" s="11">
        <f>IF($C353="","",IFERROR(VLOOKUP($C353,Customers!$A:$B,2,FALSE),""))</f>
        <v/>
      </c>
      <c r="E353" s="11" t="n"/>
      <c r="F353" s="14" t="n"/>
      <c r="G353" s="17" t="n"/>
      <c r="H353" s="14">
        <f>IF($F353="","",ROUND($F353*$G353,0))</f>
        <v/>
      </c>
      <c r="I353" s="14">
        <f>IF($F353="","",$F353+$H353)</f>
        <v/>
      </c>
      <c r="J353" s="14">
        <f>IF($A353="","",SUMIFS(AR_Receipts!$D:$D,AR_Receipts!$B:$B,$A353))</f>
        <v/>
      </c>
      <c r="K353" s="14">
        <f>IF($A353="","",MAX(0,$I353-$J353))</f>
        <v/>
      </c>
      <c r="L353" s="11" t="n"/>
      <c r="M353" s="15">
        <f>IF(OR($B353="", $L353=""),"", $B353+IFERROR(VLOOKUP($L353,Terms!$A:$B,2,FALSE),0))</f>
        <v/>
      </c>
      <c r="N353" s="16">
        <f>IF(OR($M353="", $K353&lt;=0),"", Settings!$B$3-$M353)</f>
        <v/>
      </c>
      <c r="O353" s="11">
        <f>IF($A353="","",IF($K353=0,"Paid",IF($J353=0,"Open","Partially Paid")))</f>
        <v/>
      </c>
      <c r="P353" s="11" t="n"/>
      <c r="Q353" s="11" t="n"/>
    </row>
    <row r="354">
      <c r="A354" s="11" t="n"/>
      <c r="B354" s="15" t="n"/>
      <c r="C354" s="11" t="n"/>
      <c r="D354" s="11">
        <f>IF($C354="","",IFERROR(VLOOKUP($C354,Customers!$A:$B,2,FALSE),""))</f>
        <v/>
      </c>
      <c r="E354" s="11" t="n"/>
      <c r="F354" s="14" t="n"/>
      <c r="G354" s="17" t="n"/>
      <c r="H354" s="14">
        <f>IF($F354="","",ROUND($F354*$G354,0))</f>
        <v/>
      </c>
      <c r="I354" s="14">
        <f>IF($F354="","",$F354+$H354)</f>
        <v/>
      </c>
      <c r="J354" s="14">
        <f>IF($A354="","",SUMIFS(AR_Receipts!$D:$D,AR_Receipts!$B:$B,$A354))</f>
        <v/>
      </c>
      <c r="K354" s="14">
        <f>IF($A354="","",MAX(0,$I354-$J354))</f>
        <v/>
      </c>
      <c r="L354" s="11" t="n"/>
      <c r="M354" s="15">
        <f>IF(OR($B354="", $L354=""),"", $B354+IFERROR(VLOOKUP($L354,Terms!$A:$B,2,FALSE),0))</f>
        <v/>
      </c>
      <c r="N354" s="16">
        <f>IF(OR($M354="", $K354&lt;=0),"", Settings!$B$3-$M354)</f>
        <v/>
      </c>
      <c r="O354" s="11">
        <f>IF($A354="","",IF($K354=0,"Paid",IF($J354=0,"Open","Partially Paid")))</f>
        <v/>
      </c>
      <c r="P354" s="11" t="n"/>
      <c r="Q354" s="11" t="n"/>
    </row>
    <row r="355">
      <c r="A355" s="11" t="n"/>
      <c r="B355" s="15" t="n"/>
      <c r="C355" s="11" t="n"/>
      <c r="D355" s="11">
        <f>IF($C355="","",IFERROR(VLOOKUP($C355,Customers!$A:$B,2,FALSE),""))</f>
        <v/>
      </c>
      <c r="E355" s="11" t="n"/>
      <c r="F355" s="14" t="n"/>
      <c r="G355" s="17" t="n"/>
      <c r="H355" s="14">
        <f>IF($F355="","",ROUND($F355*$G355,0))</f>
        <v/>
      </c>
      <c r="I355" s="14">
        <f>IF($F355="","",$F355+$H355)</f>
        <v/>
      </c>
      <c r="J355" s="14">
        <f>IF($A355="","",SUMIFS(AR_Receipts!$D:$D,AR_Receipts!$B:$B,$A355))</f>
        <v/>
      </c>
      <c r="K355" s="14">
        <f>IF($A355="","",MAX(0,$I355-$J355))</f>
        <v/>
      </c>
      <c r="L355" s="11" t="n"/>
      <c r="M355" s="15">
        <f>IF(OR($B355="", $L355=""),"", $B355+IFERROR(VLOOKUP($L355,Terms!$A:$B,2,FALSE),0))</f>
        <v/>
      </c>
      <c r="N355" s="16">
        <f>IF(OR($M355="", $K355&lt;=0),"", Settings!$B$3-$M355)</f>
        <v/>
      </c>
      <c r="O355" s="11">
        <f>IF($A355="","",IF($K355=0,"Paid",IF($J355=0,"Open","Partially Paid")))</f>
        <v/>
      </c>
      <c r="P355" s="11" t="n"/>
      <c r="Q355" s="11" t="n"/>
    </row>
    <row r="356">
      <c r="A356" s="11" t="n"/>
      <c r="B356" s="15" t="n"/>
      <c r="C356" s="11" t="n"/>
      <c r="D356" s="11">
        <f>IF($C356="","",IFERROR(VLOOKUP($C356,Customers!$A:$B,2,FALSE),""))</f>
        <v/>
      </c>
      <c r="E356" s="11" t="n"/>
      <c r="F356" s="14" t="n"/>
      <c r="G356" s="17" t="n"/>
      <c r="H356" s="14">
        <f>IF($F356="","",ROUND($F356*$G356,0))</f>
        <v/>
      </c>
      <c r="I356" s="14">
        <f>IF($F356="","",$F356+$H356)</f>
        <v/>
      </c>
      <c r="J356" s="14">
        <f>IF($A356="","",SUMIFS(AR_Receipts!$D:$D,AR_Receipts!$B:$B,$A356))</f>
        <v/>
      </c>
      <c r="K356" s="14">
        <f>IF($A356="","",MAX(0,$I356-$J356))</f>
        <v/>
      </c>
      <c r="L356" s="11" t="n"/>
      <c r="M356" s="15">
        <f>IF(OR($B356="", $L356=""),"", $B356+IFERROR(VLOOKUP($L356,Terms!$A:$B,2,FALSE),0))</f>
        <v/>
      </c>
      <c r="N356" s="16">
        <f>IF(OR($M356="", $K356&lt;=0),"", Settings!$B$3-$M356)</f>
        <v/>
      </c>
      <c r="O356" s="11">
        <f>IF($A356="","",IF($K356=0,"Paid",IF($J356=0,"Open","Partially Paid")))</f>
        <v/>
      </c>
      <c r="P356" s="11" t="n"/>
      <c r="Q356" s="11" t="n"/>
    </row>
    <row r="357">
      <c r="A357" s="11" t="n"/>
      <c r="B357" s="15" t="n"/>
      <c r="C357" s="11" t="n"/>
      <c r="D357" s="11">
        <f>IF($C357="","",IFERROR(VLOOKUP($C357,Customers!$A:$B,2,FALSE),""))</f>
        <v/>
      </c>
      <c r="E357" s="11" t="n"/>
      <c r="F357" s="14" t="n"/>
      <c r="G357" s="17" t="n"/>
      <c r="H357" s="14">
        <f>IF($F357="","",ROUND($F357*$G357,0))</f>
        <v/>
      </c>
      <c r="I357" s="14">
        <f>IF($F357="","",$F357+$H357)</f>
        <v/>
      </c>
      <c r="J357" s="14">
        <f>IF($A357="","",SUMIFS(AR_Receipts!$D:$D,AR_Receipts!$B:$B,$A357))</f>
        <v/>
      </c>
      <c r="K357" s="14">
        <f>IF($A357="","",MAX(0,$I357-$J357))</f>
        <v/>
      </c>
      <c r="L357" s="11" t="n"/>
      <c r="M357" s="15">
        <f>IF(OR($B357="", $L357=""),"", $B357+IFERROR(VLOOKUP($L357,Terms!$A:$B,2,FALSE),0))</f>
        <v/>
      </c>
      <c r="N357" s="16">
        <f>IF(OR($M357="", $K357&lt;=0),"", Settings!$B$3-$M357)</f>
        <v/>
      </c>
      <c r="O357" s="11">
        <f>IF($A357="","",IF($K357=0,"Paid",IF($J357=0,"Open","Partially Paid")))</f>
        <v/>
      </c>
      <c r="P357" s="11" t="n"/>
      <c r="Q357" s="11" t="n"/>
    </row>
    <row r="358">
      <c r="A358" s="11" t="n"/>
      <c r="B358" s="15" t="n"/>
      <c r="C358" s="11" t="n"/>
      <c r="D358" s="11">
        <f>IF($C358="","",IFERROR(VLOOKUP($C358,Customers!$A:$B,2,FALSE),""))</f>
        <v/>
      </c>
      <c r="E358" s="11" t="n"/>
      <c r="F358" s="14" t="n"/>
      <c r="G358" s="17" t="n"/>
      <c r="H358" s="14">
        <f>IF($F358="","",ROUND($F358*$G358,0))</f>
        <v/>
      </c>
      <c r="I358" s="14">
        <f>IF($F358="","",$F358+$H358)</f>
        <v/>
      </c>
      <c r="J358" s="14">
        <f>IF($A358="","",SUMIFS(AR_Receipts!$D:$D,AR_Receipts!$B:$B,$A358))</f>
        <v/>
      </c>
      <c r="K358" s="14">
        <f>IF($A358="","",MAX(0,$I358-$J358))</f>
        <v/>
      </c>
      <c r="L358" s="11" t="n"/>
      <c r="M358" s="15">
        <f>IF(OR($B358="", $L358=""),"", $B358+IFERROR(VLOOKUP($L358,Terms!$A:$B,2,FALSE),0))</f>
        <v/>
      </c>
      <c r="N358" s="16">
        <f>IF(OR($M358="", $K358&lt;=0),"", Settings!$B$3-$M358)</f>
        <v/>
      </c>
      <c r="O358" s="11">
        <f>IF($A358="","",IF($K358=0,"Paid",IF($J358=0,"Open","Partially Paid")))</f>
        <v/>
      </c>
      <c r="P358" s="11" t="n"/>
      <c r="Q358" s="11" t="n"/>
    </row>
    <row r="359">
      <c r="A359" s="11" t="n"/>
      <c r="B359" s="15" t="n"/>
      <c r="C359" s="11" t="n"/>
      <c r="D359" s="11">
        <f>IF($C359="","",IFERROR(VLOOKUP($C359,Customers!$A:$B,2,FALSE),""))</f>
        <v/>
      </c>
      <c r="E359" s="11" t="n"/>
      <c r="F359" s="14" t="n"/>
      <c r="G359" s="17" t="n"/>
      <c r="H359" s="14">
        <f>IF($F359="","",ROUND($F359*$G359,0))</f>
        <v/>
      </c>
      <c r="I359" s="14">
        <f>IF($F359="","",$F359+$H359)</f>
        <v/>
      </c>
      <c r="J359" s="14">
        <f>IF($A359="","",SUMIFS(AR_Receipts!$D:$D,AR_Receipts!$B:$B,$A359))</f>
        <v/>
      </c>
      <c r="K359" s="14">
        <f>IF($A359="","",MAX(0,$I359-$J359))</f>
        <v/>
      </c>
      <c r="L359" s="11" t="n"/>
      <c r="M359" s="15">
        <f>IF(OR($B359="", $L359=""),"", $B359+IFERROR(VLOOKUP($L359,Terms!$A:$B,2,FALSE),0))</f>
        <v/>
      </c>
      <c r="N359" s="16">
        <f>IF(OR($M359="", $K359&lt;=0),"", Settings!$B$3-$M359)</f>
        <v/>
      </c>
      <c r="O359" s="11">
        <f>IF($A359="","",IF($K359=0,"Paid",IF($J359=0,"Open","Partially Paid")))</f>
        <v/>
      </c>
      <c r="P359" s="11" t="n"/>
      <c r="Q359" s="11" t="n"/>
    </row>
    <row r="360">
      <c r="A360" s="11" t="n"/>
      <c r="B360" s="15" t="n"/>
      <c r="C360" s="11" t="n"/>
      <c r="D360" s="11">
        <f>IF($C360="","",IFERROR(VLOOKUP($C360,Customers!$A:$B,2,FALSE),""))</f>
        <v/>
      </c>
      <c r="E360" s="11" t="n"/>
      <c r="F360" s="14" t="n"/>
      <c r="G360" s="17" t="n"/>
      <c r="H360" s="14">
        <f>IF($F360="","",ROUND($F360*$G360,0))</f>
        <v/>
      </c>
      <c r="I360" s="14">
        <f>IF($F360="","",$F360+$H360)</f>
        <v/>
      </c>
      <c r="J360" s="14">
        <f>IF($A360="","",SUMIFS(AR_Receipts!$D:$D,AR_Receipts!$B:$B,$A360))</f>
        <v/>
      </c>
      <c r="K360" s="14">
        <f>IF($A360="","",MAX(0,$I360-$J360))</f>
        <v/>
      </c>
      <c r="L360" s="11" t="n"/>
      <c r="M360" s="15">
        <f>IF(OR($B360="", $L360=""),"", $B360+IFERROR(VLOOKUP($L360,Terms!$A:$B,2,FALSE),0))</f>
        <v/>
      </c>
      <c r="N360" s="16">
        <f>IF(OR($M360="", $K360&lt;=0),"", Settings!$B$3-$M360)</f>
        <v/>
      </c>
      <c r="O360" s="11">
        <f>IF($A360="","",IF($K360=0,"Paid",IF($J360=0,"Open","Partially Paid")))</f>
        <v/>
      </c>
      <c r="P360" s="11" t="n"/>
      <c r="Q360" s="11" t="n"/>
    </row>
    <row r="361">
      <c r="A361" s="11" t="n"/>
      <c r="B361" s="15" t="n"/>
      <c r="C361" s="11" t="n"/>
      <c r="D361" s="11">
        <f>IF($C361="","",IFERROR(VLOOKUP($C361,Customers!$A:$B,2,FALSE),""))</f>
        <v/>
      </c>
      <c r="E361" s="11" t="n"/>
      <c r="F361" s="14" t="n"/>
      <c r="G361" s="17" t="n"/>
      <c r="H361" s="14">
        <f>IF($F361="","",ROUND($F361*$G361,0))</f>
        <v/>
      </c>
      <c r="I361" s="14">
        <f>IF($F361="","",$F361+$H361)</f>
        <v/>
      </c>
      <c r="J361" s="14">
        <f>IF($A361="","",SUMIFS(AR_Receipts!$D:$D,AR_Receipts!$B:$B,$A361))</f>
        <v/>
      </c>
      <c r="K361" s="14">
        <f>IF($A361="","",MAX(0,$I361-$J361))</f>
        <v/>
      </c>
      <c r="L361" s="11" t="n"/>
      <c r="M361" s="15">
        <f>IF(OR($B361="", $L361=""),"", $B361+IFERROR(VLOOKUP($L361,Terms!$A:$B,2,FALSE),0))</f>
        <v/>
      </c>
      <c r="N361" s="16">
        <f>IF(OR($M361="", $K361&lt;=0),"", Settings!$B$3-$M361)</f>
        <v/>
      </c>
      <c r="O361" s="11">
        <f>IF($A361="","",IF($K361=0,"Paid",IF($J361=0,"Open","Partially Paid")))</f>
        <v/>
      </c>
      <c r="P361" s="11" t="n"/>
      <c r="Q361" s="11" t="n"/>
    </row>
    <row r="362">
      <c r="A362" s="11" t="n"/>
      <c r="B362" s="15" t="n"/>
      <c r="C362" s="11" t="n"/>
      <c r="D362" s="11">
        <f>IF($C362="","",IFERROR(VLOOKUP($C362,Customers!$A:$B,2,FALSE),""))</f>
        <v/>
      </c>
      <c r="E362" s="11" t="n"/>
      <c r="F362" s="14" t="n"/>
      <c r="G362" s="17" t="n"/>
      <c r="H362" s="14">
        <f>IF($F362="","",ROUND($F362*$G362,0))</f>
        <v/>
      </c>
      <c r="I362" s="14">
        <f>IF($F362="","",$F362+$H362)</f>
        <v/>
      </c>
      <c r="J362" s="14">
        <f>IF($A362="","",SUMIFS(AR_Receipts!$D:$D,AR_Receipts!$B:$B,$A362))</f>
        <v/>
      </c>
      <c r="K362" s="14">
        <f>IF($A362="","",MAX(0,$I362-$J362))</f>
        <v/>
      </c>
      <c r="L362" s="11" t="n"/>
      <c r="M362" s="15">
        <f>IF(OR($B362="", $L362=""),"", $B362+IFERROR(VLOOKUP($L362,Terms!$A:$B,2,FALSE),0))</f>
        <v/>
      </c>
      <c r="N362" s="16">
        <f>IF(OR($M362="", $K362&lt;=0),"", Settings!$B$3-$M362)</f>
        <v/>
      </c>
      <c r="O362" s="11">
        <f>IF($A362="","",IF($K362=0,"Paid",IF($J362=0,"Open","Partially Paid")))</f>
        <v/>
      </c>
      <c r="P362" s="11" t="n"/>
      <c r="Q362" s="11" t="n"/>
    </row>
    <row r="363">
      <c r="A363" s="11" t="n"/>
      <c r="B363" s="15" t="n"/>
      <c r="C363" s="11" t="n"/>
      <c r="D363" s="11">
        <f>IF($C363="","",IFERROR(VLOOKUP($C363,Customers!$A:$B,2,FALSE),""))</f>
        <v/>
      </c>
      <c r="E363" s="11" t="n"/>
      <c r="F363" s="14" t="n"/>
      <c r="G363" s="17" t="n"/>
      <c r="H363" s="14">
        <f>IF($F363="","",ROUND($F363*$G363,0))</f>
        <v/>
      </c>
      <c r="I363" s="14">
        <f>IF($F363="","",$F363+$H363)</f>
        <v/>
      </c>
      <c r="J363" s="14">
        <f>IF($A363="","",SUMIFS(AR_Receipts!$D:$D,AR_Receipts!$B:$B,$A363))</f>
        <v/>
      </c>
      <c r="K363" s="14">
        <f>IF($A363="","",MAX(0,$I363-$J363))</f>
        <v/>
      </c>
      <c r="L363" s="11" t="n"/>
      <c r="M363" s="15">
        <f>IF(OR($B363="", $L363=""),"", $B363+IFERROR(VLOOKUP($L363,Terms!$A:$B,2,FALSE),0))</f>
        <v/>
      </c>
      <c r="N363" s="16">
        <f>IF(OR($M363="", $K363&lt;=0),"", Settings!$B$3-$M363)</f>
        <v/>
      </c>
      <c r="O363" s="11">
        <f>IF($A363="","",IF($K363=0,"Paid",IF($J363=0,"Open","Partially Paid")))</f>
        <v/>
      </c>
      <c r="P363" s="11" t="n"/>
      <c r="Q363" s="11" t="n"/>
    </row>
    <row r="364">
      <c r="A364" s="11" t="n"/>
      <c r="B364" s="15" t="n"/>
      <c r="C364" s="11" t="n"/>
      <c r="D364" s="11">
        <f>IF($C364="","",IFERROR(VLOOKUP($C364,Customers!$A:$B,2,FALSE),""))</f>
        <v/>
      </c>
      <c r="E364" s="11" t="n"/>
      <c r="F364" s="14" t="n"/>
      <c r="G364" s="17" t="n"/>
      <c r="H364" s="14">
        <f>IF($F364="","",ROUND($F364*$G364,0))</f>
        <v/>
      </c>
      <c r="I364" s="14">
        <f>IF($F364="","",$F364+$H364)</f>
        <v/>
      </c>
      <c r="J364" s="14">
        <f>IF($A364="","",SUMIFS(AR_Receipts!$D:$D,AR_Receipts!$B:$B,$A364))</f>
        <v/>
      </c>
      <c r="K364" s="14">
        <f>IF($A364="","",MAX(0,$I364-$J364))</f>
        <v/>
      </c>
      <c r="L364" s="11" t="n"/>
      <c r="M364" s="15">
        <f>IF(OR($B364="", $L364=""),"", $B364+IFERROR(VLOOKUP($L364,Terms!$A:$B,2,FALSE),0))</f>
        <v/>
      </c>
      <c r="N364" s="16">
        <f>IF(OR($M364="", $K364&lt;=0),"", Settings!$B$3-$M364)</f>
        <v/>
      </c>
      <c r="O364" s="11">
        <f>IF($A364="","",IF($K364=0,"Paid",IF($J364=0,"Open","Partially Paid")))</f>
        <v/>
      </c>
      <c r="P364" s="11" t="n"/>
      <c r="Q364" s="11" t="n"/>
    </row>
    <row r="365">
      <c r="A365" s="11" t="n"/>
      <c r="B365" s="15" t="n"/>
      <c r="C365" s="11" t="n"/>
      <c r="D365" s="11">
        <f>IF($C365="","",IFERROR(VLOOKUP($C365,Customers!$A:$B,2,FALSE),""))</f>
        <v/>
      </c>
      <c r="E365" s="11" t="n"/>
      <c r="F365" s="14" t="n"/>
      <c r="G365" s="17" t="n"/>
      <c r="H365" s="14">
        <f>IF($F365="","",ROUND($F365*$G365,0))</f>
        <v/>
      </c>
      <c r="I365" s="14">
        <f>IF($F365="","",$F365+$H365)</f>
        <v/>
      </c>
      <c r="J365" s="14">
        <f>IF($A365="","",SUMIFS(AR_Receipts!$D:$D,AR_Receipts!$B:$B,$A365))</f>
        <v/>
      </c>
      <c r="K365" s="14">
        <f>IF($A365="","",MAX(0,$I365-$J365))</f>
        <v/>
      </c>
      <c r="L365" s="11" t="n"/>
      <c r="M365" s="15">
        <f>IF(OR($B365="", $L365=""),"", $B365+IFERROR(VLOOKUP($L365,Terms!$A:$B,2,FALSE),0))</f>
        <v/>
      </c>
      <c r="N365" s="16">
        <f>IF(OR($M365="", $K365&lt;=0),"", Settings!$B$3-$M365)</f>
        <v/>
      </c>
      <c r="O365" s="11">
        <f>IF($A365="","",IF($K365=0,"Paid",IF($J365=0,"Open","Partially Paid")))</f>
        <v/>
      </c>
      <c r="P365" s="11" t="n"/>
      <c r="Q365" s="11" t="n"/>
    </row>
    <row r="366">
      <c r="A366" s="11" t="n"/>
      <c r="B366" s="15" t="n"/>
      <c r="C366" s="11" t="n"/>
      <c r="D366" s="11">
        <f>IF($C366="","",IFERROR(VLOOKUP($C366,Customers!$A:$B,2,FALSE),""))</f>
        <v/>
      </c>
      <c r="E366" s="11" t="n"/>
      <c r="F366" s="14" t="n"/>
      <c r="G366" s="17" t="n"/>
      <c r="H366" s="14">
        <f>IF($F366="","",ROUND($F366*$G366,0))</f>
        <v/>
      </c>
      <c r="I366" s="14">
        <f>IF($F366="","",$F366+$H366)</f>
        <v/>
      </c>
      <c r="J366" s="14">
        <f>IF($A366="","",SUMIFS(AR_Receipts!$D:$D,AR_Receipts!$B:$B,$A366))</f>
        <v/>
      </c>
      <c r="K366" s="14">
        <f>IF($A366="","",MAX(0,$I366-$J366))</f>
        <v/>
      </c>
      <c r="L366" s="11" t="n"/>
      <c r="M366" s="15">
        <f>IF(OR($B366="", $L366=""),"", $B366+IFERROR(VLOOKUP($L366,Terms!$A:$B,2,FALSE),0))</f>
        <v/>
      </c>
      <c r="N366" s="16">
        <f>IF(OR($M366="", $K366&lt;=0),"", Settings!$B$3-$M366)</f>
        <v/>
      </c>
      <c r="O366" s="11">
        <f>IF($A366="","",IF($K366=0,"Paid",IF($J366=0,"Open","Partially Paid")))</f>
        <v/>
      </c>
      <c r="P366" s="11" t="n"/>
      <c r="Q366" s="11" t="n"/>
    </row>
    <row r="367">
      <c r="A367" s="11" t="n"/>
      <c r="B367" s="15" t="n"/>
      <c r="C367" s="11" t="n"/>
      <c r="D367" s="11">
        <f>IF($C367="","",IFERROR(VLOOKUP($C367,Customers!$A:$B,2,FALSE),""))</f>
        <v/>
      </c>
      <c r="E367" s="11" t="n"/>
      <c r="F367" s="14" t="n"/>
      <c r="G367" s="17" t="n"/>
      <c r="H367" s="14">
        <f>IF($F367="","",ROUND($F367*$G367,0))</f>
        <v/>
      </c>
      <c r="I367" s="14">
        <f>IF($F367="","",$F367+$H367)</f>
        <v/>
      </c>
      <c r="J367" s="14">
        <f>IF($A367="","",SUMIFS(AR_Receipts!$D:$D,AR_Receipts!$B:$B,$A367))</f>
        <v/>
      </c>
      <c r="K367" s="14">
        <f>IF($A367="","",MAX(0,$I367-$J367))</f>
        <v/>
      </c>
      <c r="L367" s="11" t="n"/>
      <c r="M367" s="15">
        <f>IF(OR($B367="", $L367=""),"", $B367+IFERROR(VLOOKUP($L367,Terms!$A:$B,2,FALSE),0))</f>
        <v/>
      </c>
      <c r="N367" s="16">
        <f>IF(OR($M367="", $K367&lt;=0),"", Settings!$B$3-$M367)</f>
        <v/>
      </c>
      <c r="O367" s="11">
        <f>IF($A367="","",IF($K367=0,"Paid",IF($J367=0,"Open","Partially Paid")))</f>
        <v/>
      </c>
      <c r="P367" s="11" t="n"/>
      <c r="Q367" s="11" t="n"/>
    </row>
    <row r="368">
      <c r="A368" s="11" t="n"/>
      <c r="B368" s="15" t="n"/>
      <c r="C368" s="11" t="n"/>
      <c r="D368" s="11">
        <f>IF($C368="","",IFERROR(VLOOKUP($C368,Customers!$A:$B,2,FALSE),""))</f>
        <v/>
      </c>
      <c r="E368" s="11" t="n"/>
      <c r="F368" s="14" t="n"/>
      <c r="G368" s="17" t="n"/>
      <c r="H368" s="14">
        <f>IF($F368="","",ROUND($F368*$G368,0))</f>
        <v/>
      </c>
      <c r="I368" s="14">
        <f>IF($F368="","",$F368+$H368)</f>
        <v/>
      </c>
      <c r="J368" s="14">
        <f>IF($A368="","",SUMIFS(AR_Receipts!$D:$D,AR_Receipts!$B:$B,$A368))</f>
        <v/>
      </c>
      <c r="K368" s="14">
        <f>IF($A368="","",MAX(0,$I368-$J368))</f>
        <v/>
      </c>
      <c r="L368" s="11" t="n"/>
      <c r="M368" s="15">
        <f>IF(OR($B368="", $L368=""),"", $B368+IFERROR(VLOOKUP($L368,Terms!$A:$B,2,FALSE),0))</f>
        <v/>
      </c>
      <c r="N368" s="16">
        <f>IF(OR($M368="", $K368&lt;=0),"", Settings!$B$3-$M368)</f>
        <v/>
      </c>
      <c r="O368" s="11">
        <f>IF($A368="","",IF($K368=0,"Paid",IF($J368=0,"Open","Partially Paid")))</f>
        <v/>
      </c>
      <c r="P368" s="11" t="n"/>
      <c r="Q368" s="11" t="n"/>
    </row>
    <row r="369">
      <c r="A369" s="11" t="n"/>
      <c r="B369" s="15" t="n"/>
      <c r="C369" s="11" t="n"/>
      <c r="D369" s="11">
        <f>IF($C369="","",IFERROR(VLOOKUP($C369,Customers!$A:$B,2,FALSE),""))</f>
        <v/>
      </c>
      <c r="E369" s="11" t="n"/>
      <c r="F369" s="14" t="n"/>
      <c r="G369" s="17" t="n"/>
      <c r="H369" s="14">
        <f>IF($F369="","",ROUND($F369*$G369,0))</f>
        <v/>
      </c>
      <c r="I369" s="14">
        <f>IF($F369="","",$F369+$H369)</f>
        <v/>
      </c>
      <c r="J369" s="14">
        <f>IF($A369="","",SUMIFS(AR_Receipts!$D:$D,AR_Receipts!$B:$B,$A369))</f>
        <v/>
      </c>
      <c r="K369" s="14">
        <f>IF($A369="","",MAX(0,$I369-$J369))</f>
        <v/>
      </c>
      <c r="L369" s="11" t="n"/>
      <c r="M369" s="15">
        <f>IF(OR($B369="", $L369=""),"", $B369+IFERROR(VLOOKUP($L369,Terms!$A:$B,2,FALSE),0))</f>
        <v/>
      </c>
      <c r="N369" s="16">
        <f>IF(OR($M369="", $K369&lt;=0),"", Settings!$B$3-$M369)</f>
        <v/>
      </c>
      <c r="O369" s="11">
        <f>IF($A369="","",IF($K369=0,"Paid",IF($J369=0,"Open","Partially Paid")))</f>
        <v/>
      </c>
      <c r="P369" s="11" t="n"/>
      <c r="Q369" s="11" t="n"/>
    </row>
    <row r="370">
      <c r="A370" s="11" t="n"/>
      <c r="B370" s="15" t="n"/>
      <c r="C370" s="11" t="n"/>
      <c r="D370" s="11">
        <f>IF($C370="","",IFERROR(VLOOKUP($C370,Customers!$A:$B,2,FALSE),""))</f>
        <v/>
      </c>
      <c r="E370" s="11" t="n"/>
      <c r="F370" s="14" t="n"/>
      <c r="G370" s="17" t="n"/>
      <c r="H370" s="14">
        <f>IF($F370="","",ROUND($F370*$G370,0))</f>
        <v/>
      </c>
      <c r="I370" s="14">
        <f>IF($F370="","",$F370+$H370)</f>
        <v/>
      </c>
      <c r="J370" s="14">
        <f>IF($A370="","",SUMIFS(AR_Receipts!$D:$D,AR_Receipts!$B:$B,$A370))</f>
        <v/>
      </c>
      <c r="K370" s="14">
        <f>IF($A370="","",MAX(0,$I370-$J370))</f>
        <v/>
      </c>
      <c r="L370" s="11" t="n"/>
      <c r="M370" s="15">
        <f>IF(OR($B370="", $L370=""),"", $B370+IFERROR(VLOOKUP($L370,Terms!$A:$B,2,FALSE),0))</f>
        <v/>
      </c>
      <c r="N370" s="16">
        <f>IF(OR($M370="", $K370&lt;=0),"", Settings!$B$3-$M370)</f>
        <v/>
      </c>
      <c r="O370" s="11">
        <f>IF($A370="","",IF($K370=0,"Paid",IF($J370=0,"Open","Partially Paid")))</f>
        <v/>
      </c>
      <c r="P370" s="11" t="n"/>
      <c r="Q370" s="11" t="n"/>
    </row>
    <row r="371">
      <c r="A371" s="11" t="n"/>
      <c r="B371" s="15" t="n"/>
      <c r="C371" s="11" t="n"/>
      <c r="D371" s="11">
        <f>IF($C371="","",IFERROR(VLOOKUP($C371,Customers!$A:$B,2,FALSE),""))</f>
        <v/>
      </c>
      <c r="E371" s="11" t="n"/>
      <c r="F371" s="14" t="n"/>
      <c r="G371" s="17" t="n"/>
      <c r="H371" s="14">
        <f>IF($F371="","",ROUND($F371*$G371,0))</f>
        <v/>
      </c>
      <c r="I371" s="14">
        <f>IF($F371="","",$F371+$H371)</f>
        <v/>
      </c>
      <c r="J371" s="14">
        <f>IF($A371="","",SUMIFS(AR_Receipts!$D:$D,AR_Receipts!$B:$B,$A371))</f>
        <v/>
      </c>
      <c r="K371" s="14">
        <f>IF($A371="","",MAX(0,$I371-$J371))</f>
        <v/>
      </c>
      <c r="L371" s="11" t="n"/>
      <c r="M371" s="15">
        <f>IF(OR($B371="", $L371=""),"", $B371+IFERROR(VLOOKUP($L371,Terms!$A:$B,2,FALSE),0))</f>
        <v/>
      </c>
      <c r="N371" s="16">
        <f>IF(OR($M371="", $K371&lt;=0),"", Settings!$B$3-$M371)</f>
        <v/>
      </c>
      <c r="O371" s="11">
        <f>IF($A371="","",IF($K371=0,"Paid",IF($J371=0,"Open","Partially Paid")))</f>
        <v/>
      </c>
      <c r="P371" s="11" t="n"/>
      <c r="Q371" s="11" t="n"/>
    </row>
    <row r="372">
      <c r="A372" s="11" t="n"/>
      <c r="B372" s="15" t="n"/>
      <c r="C372" s="11" t="n"/>
      <c r="D372" s="11">
        <f>IF($C372="","",IFERROR(VLOOKUP($C372,Customers!$A:$B,2,FALSE),""))</f>
        <v/>
      </c>
      <c r="E372" s="11" t="n"/>
      <c r="F372" s="14" t="n"/>
      <c r="G372" s="17" t="n"/>
      <c r="H372" s="14">
        <f>IF($F372="","",ROUND($F372*$G372,0))</f>
        <v/>
      </c>
      <c r="I372" s="14">
        <f>IF($F372="","",$F372+$H372)</f>
        <v/>
      </c>
      <c r="J372" s="14">
        <f>IF($A372="","",SUMIFS(AR_Receipts!$D:$D,AR_Receipts!$B:$B,$A372))</f>
        <v/>
      </c>
      <c r="K372" s="14">
        <f>IF($A372="","",MAX(0,$I372-$J372))</f>
        <v/>
      </c>
      <c r="L372" s="11" t="n"/>
      <c r="M372" s="15">
        <f>IF(OR($B372="", $L372=""),"", $B372+IFERROR(VLOOKUP($L372,Terms!$A:$B,2,FALSE),0))</f>
        <v/>
      </c>
      <c r="N372" s="16">
        <f>IF(OR($M372="", $K372&lt;=0),"", Settings!$B$3-$M372)</f>
        <v/>
      </c>
      <c r="O372" s="11">
        <f>IF($A372="","",IF($K372=0,"Paid",IF($J372=0,"Open","Partially Paid")))</f>
        <v/>
      </c>
      <c r="P372" s="11" t="n"/>
      <c r="Q372" s="11" t="n"/>
    </row>
    <row r="373">
      <c r="A373" s="11" t="n"/>
      <c r="B373" s="15" t="n"/>
      <c r="C373" s="11" t="n"/>
      <c r="D373" s="11">
        <f>IF($C373="","",IFERROR(VLOOKUP($C373,Customers!$A:$B,2,FALSE),""))</f>
        <v/>
      </c>
      <c r="E373" s="11" t="n"/>
      <c r="F373" s="14" t="n"/>
      <c r="G373" s="17" t="n"/>
      <c r="H373" s="14">
        <f>IF($F373="","",ROUND($F373*$G373,0))</f>
        <v/>
      </c>
      <c r="I373" s="14">
        <f>IF($F373="","",$F373+$H373)</f>
        <v/>
      </c>
      <c r="J373" s="14">
        <f>IF($A373="","",SUMIFS(AR_Receipts!$D:$D,AR_Receipts!$B:$B,$A373))</f>
        <v/>
      </c>
      <c r="K373" s="14">
        <f>IF($A373="","",MAX(0,$I373-$J373))</f>
        <v/>
      </c>
      <c r="L373" s="11" t="n"/>
      <c r="M373" s="15">
        <f>IF(OR($B373="", $L373=""),"", $B373+IFERROR(VLOOKUP($L373,Terms!$A:$B,2,FALSE),0))</f>
        <v/>
      </c>
      <c r="N373" s="16">
        <f>IF(OR($M373="", $K373&lt;=0),"", Settings!$B$3-$M373)</f>
        <v/>
      </c>
      <c r="O373" s="11">
        <f>IF($A373="","",IF($K373=0,"Paid",IF($J373=0,"Open","Partially Paid")))</f>
        <v/>
      </c>
      <c r="P373" s="11" t="n"/>
      <c r="Q373" s="11" t="n"/>
    </row>
    <row r="374">
      <c r="A374" s="11" t="n"/>
      <c r="B374" s="15" t="n"/>
      <c r="C374" s="11" t="n"/>
      <c r="D374" s="11">
        <f>IF($C374="","",IFERROR(VLOOKUP($C374,Customers!$A:$B,2,FALSE),""))</f>
        <v/>
      </c>
      <c r="E374" s="11" t="n"/>
      <c r="F374" s="14" t="n"/>
      <c r="G374" s="17" t="n"/>
      <c r="H374" s="14">
        <f>IF($F374="","",ROUND($F374*$G374,0))</f>
        <v/>
      </c>
      <c r="I374" s="14">
        <f>IF($F374="","",$F374+$H374)</f>
        <v/>
      </c>
      <c r="J374" s="14">
        <f>IF($A374="","",SUMIFS(AR_Receipts!$D:$D,AR_Receipts!$B:$B,$A374))</f>
        <v/>
      </c>
      <c r="K374" s="14">
        <f>IF($A374="","",MAX(0,$I374-$J374))</f>
        <v/>
      </c>
      <c r="L374" s="11" t="n"/>
      <c r="M374" s="15">
        <f>IF(OR($B374="", $L374=""),"", $B374+IFERROR(VLOOKUP($L374,Terms!$A:$B,2,FALSE),0))</f>
        <v/>
      </c>
      <c r="N374" s="16">
        <f>IF(OR($M374="", $K374&lt;=0),"", Settings!$B$3-$M374)</f>
        <v/>
      </c>
      <c r="O374" s="11">
        <f>IF($A374="","",IF($K374=0,"Paid",IF($J374=0,"Open","Partially Paid")))</f>
        <v/>
      </c>
      <c r="P374" s="11" t="n"/>
      <c r="Q374" s="11" t="n"/>
    </row>
    <row r="375">
      <c r="A375" s="11" t="n"/>
      <c r="B375" s="15" t="n"/>
      <c r="C375" s="11" t="n"/>
      <c r="D375" s="11">
        <f>IF($C375="","",IFERROR(VLOOKUP($C375,Customers!$A:$B,2,FALSE),""))</f>
        <v/>
      </c>
      <c r="E375" s="11" t="n"/>
      <c r="F375" s="14" t="n"/>
      <c r="G375" s="17" t="n"/>
      <c r="H375" s="14">
        <f>IF($F375="","",ROUND($F375*$G375,0))</f>
        <v/>
      </c>
      <c r="I375" s="14">
        <f>IF($F375="","",$F375+$H375)</f>
        <v/>
      </c>
      <c r="J375" s="14">
        <f>IF($A375="","",SUMIFS(AR_Receipts!$D:$D,AR_Receipts!$B:$B,$A375))</f>
        <v/>
      </c>
      <c r="K375" s="14">
        <f>IF($A375="","",MAX(0,$I375-$J375))</f>
        <v/>
      </c>
      <c r="L375" s="11" t="n"/>
      <c r="M375" s="15">
        <f>IF(OR($B375="", $L375=""),"", $B375+IFERROR(VLOOKUP($L375,Terms!$A:$B,2,FALSE),0))</f>
        <v/>
      </c>
      <c r="N375" s="16">
        <f>IF(OR($M375="", $K375&lt;=0),"", Settings!$B$3-$M375)</f>
        <v/>
      </c>
      <c r="O375" s="11">
        <f>IF($A375="","",IF($K375=0,"Paid",IF($J375=0,"Open","Partially Paid")))</f>
        <v/>
      </c>
      <c r="P375" s="11" t="n"/>
      <c r="Q375" s="11" t="n"/>
    </row>
    <row r="376">
      <c r="A376" s="11" t="n"/>
      <c r="B376" s="15" t="n"/>
      <c r="C376" s="11" t="n"/>
      <c r="D376" s="11">
        <f>IF($C376="","",IFERROR(VLOOKUP($C376,Customers!$A:$B,2,FALSE),""))</f>
        <v/>
      </c>
      <c r="E376" s="11" t="n"/>
      <c r="F376" s="14" t="n"/>
      <c r="G376" s="17" t="n"/>
      <c r="H376" s="14">
        <f>IF($F376="","",ROUND($F376*$G376,0))</f>
        <v/>
      </c>
      <c r="I376" s="14">
        <f>IF($F376="","",$F376+$H376)</f>
        <v/>
      </c>
      <c r="J376" s="14">
        <f>IF($A376="","",SUMIFS(AR_Receipts!$D:$D,AR_Receipts!$B:$B,$A376))</f>
        <v/>
      </c>
      <c r="K376" s="14">
        <f>IF($A376="","",MAX(0,$I376-$J376))</f>
        <v/>
      </c>
      <c r="L376" s="11" t="n"/>
      <c r="M376" s="15">
        <f>IF(OR($B376="", $L376=""),"", $B376+IFERROR(VLOOKUP($L376,Terms!$A:$B,2,FALSE),0))</f>
        <v/>
      </c>
      <c r="N376" s="16">
        <f>IF(OR($M376="", $K376&lt;=0),"", Settings!$B$3-$M376)</f>
        <v/>
      </c>
      <c r="O376" s="11">
        <f>IF($A376="","",IF($K376=0,"Paid",IF($J376=0,"Open","Partially Paid")))</f>
        <v/>
      </c>
      <c r="P376" s="11" t="n"/>
      <c r="Q376" s="11" t="n"/>
    </row>
    <row r="377">
      <c r="A377" s="11" t="n"/>
      <c r="B377" s="15" t="n"/>
      <c r="C377" s="11" t="n"/>
      <c r="D377" s="11">
        <f>IF($C377="","",IFERROR(VLOOKUP($C377,Customers!$A:$B,2,FALSE),""))</f>
        <v/>
      </c>
      <c r="E377" s="11" t="n"/>
      <c r="F377" s="14" t="n"/>
      <c r="G377" s="17" t="n"/>
      <c r="H377" s="14">
        <f>IF($F377="","",ROUND($F377*$G377,0))</f>
        <v/>
      </c>
      <c r="I377" s="14">
        <f>IF($F377="","",$F377+$H377)</f>
        <v/>
      </c>
      <c r="J377" s="14">
        <f>IF($A377="","",SUMIFS(AR_Receipts!$D:$D,AR_Receipts!$B:$B,$A377))</f>
        <v/>
      </c>
      <c r="K377" s="14">
        <f>IF($A377="","",MAX(0,$I377-$J377))</f>
        <v/>
      </c>
      <c r="L377" s="11" t="n"/>
      <c r="M377" s="15">
        <f>IF(OR($B377="", $L377=""),"", $B377+IFERROR(VLOOKUP($L377,Terms!$A:$B,2,FALSE),0))</f>
        <v/>
      </c>
      <c r="N377" s="16">
        <f>IF(OR($M377="", $K377&lt;=0),"", Settings!$B$3-$M377)</f>
        <v/>
      </c>
      <c r="O377" s="11">
        <f>IF($A377="","",IF($K377=0,"Paid",IF($J377=0,"Open","Partially Paid")))</f>
        <v/>
      </c>
      <c r="P377" s="11" t="n"/>
      <c r="Q377" s="11" t="n"/>
    </row>
    <row r="378">
      <c r="A378" s="11" t="n"/>
      <c r="B378" s="15" t="n"/>
      <c r="C378" s="11" t="n"/>
      <c r="D378" s="11">
        <f>IF($C378="","",IFERROR(VLOOKUP($C378,Customers!$A:$B,2,FALSE),""))</f>
        <v/>
      </c>
      <c r="E378" s="11" t="n"/>
      <c r="F378" s="14" t="n"/>
      <c r="G378" s="17" t="n"/>
      <c r="H378" s="14">
        <f>IF($F378="","",ROUND($F378*$G378,0))</f>
        <v/>
      </c>
      <c r="I378" s="14">
        <f>IF($F378="","",$F378+$H378)</f>
        <v/>
      </c>
      <c r="J378" s="14">
        <f>IF($A378="","",SUMIFS(AR_Receipts!$D:$D,AR_Receipts!$B:$B,$A378))</f>
        <v/>
      </c>
      <c r="K378" s="14">
        <f>IF($A378="","",MAX(0,$I378-$J378))</f>
        <v/>
      </c>
      <c r="L378" s="11" t="n"/>
      <c r="M378" s="15">
        <f>IF(OR($B378="", $L378=""),"", $B378+IFERROR(VLOOKUP($L378,Terms!$A:$B,2,FALSE),0))</f>
        <v/>
      </c>
      <c r="N378" s="16">
        <f>IF(OR($M378="", $K378&lt;=0),"", Settings!$B$3-$M378)</f>
        <v/>
      </c>
      <c r="O378" s="11">
        <f>IF($A378="","",IF($K378=0,"Paid",IF($J378=0,"Open","Partially Paid")))</f>
        <v/>
      </c>
      <c r="P378" s="11" t="n"/>
      <c r="Q378" s="11" t="n"/>
    </row>
    <row r="379">
      <c r="A379" s="11" t="n"/>
      <c r="B379" s="15" t="n"/>
      <c r="C379" s="11" t="n"/>
      <c r="D379" s="11">
        <f>IF($C379="","",IFERROR(VLOOKUP($C379,Customers!$A:$B,2,FALSE),""))</f>
        <v/>
      </c>
      <c r="E379" s="11" t="n"/>
      <c r="F379" s="14" t="n"/>
      <c r="G379" s="17" t="n"/>
      <c r="H379" s="14">
        <f>IF($F379="","",ROUND($F379*$G379,0))</f>
        <v/>
      </c>
      <c r="I379" s="14">
        <f>IF($F379="","",$F379+$H379)</f>
        <v/>
      </c>
      <c r="J379" s="14">
        <f>IF($A379="","",SUMIFS(AR_Receipts!$D:$D,AR_Receipts!$B:$B,$A379))</f>
        <v/>
      </c>
      <c r="K379" s="14">
        <f>IF($A379="","",MAX(0,$I379-$J379))</f>
        <v/>
      </c>
      <c r="L379" s="11" t="n"/>
      <c r="M379" s="15">
        <f>IF(OR($B379="", $L379=""),"", $B379+IFERROR(VLOOKUP($L379,Terms!$A:$B,2,FALSE),0))</f>
        <v/>
      </c>
      <c r="N379" s="16">
        <f>IF(OR($M379="", $K379&lt;=0),"", Settings!$B$3-$M379)</f>
        <v/>
      </c>
      <c r="O379" s="11">
        <f>IF($A379="","",IF($K379=0,"Paid",IF($J379=0,"Open","Partially Paid")))</f>
        <v/>
      </c>
      <c r="P379" s="11" t="n"/>
      <c r="Q379" s="11" t="n"/>
    </row>
    <row r="380">
      <c r="A380" s="11" t="n"/>
      <c r="B380" s="15" t="n"/>
      <c r="C380" s="11" t="n"/>
      <c r="D380" s="11">
        <f>IF($C380="","",IFERROR(VLOOKUP($C380,Customers!$A:$B,2,FALSE),""))</f>
        <v/>
      </c>
      <c r="E380" s="11" t="n"/>
      <c r="F380" s="14" t="n"/>
      <c r="G380" s="17" t="n"/>
      <c r="H380" s="14">
        <f>IF($F380="","",ROUND($F380*$G380,0))</f>
        <v/>
      </c>
      <c r="I380" s="14">
        <f>IF($F380="","",$F380+$H380)</f>
        <v/>
      </c>
      <c r="J380" s="14">
        <f>IF($A380="","",SUMIFS(AR_Receipts!$D:$D,AR_Receipts!$B:$B,$A380))</f>
        <v/>
      </c>
      <c r="K380" s="14">
        <f>IF($A380="","",MAX(0,$I380-$J380))</f>
        <v/>
      </c>
      <c r="L380" s="11" t="n"/>
      <c r="M380" s="15">
        <f>IF(OR($B380="", $L380=""),"", $B380+IFERROR(VLOOKUP($L380,Terms!$A:$B,2,FALSE),0))</f>
        <v/>
      </c>
      <c r="N380" s="16">
        <f>IF(OR($M380="", $K380&lt;=0),"", Settings!$B$3-$M380)</f>
        <v/>
      </c>
      <c r="O380" s="11">
        <f>IF($A380="","",IF($K380=0,"Paid",IF($J380=0,"Open","Partially Paid")))</f>
        <v/>
      </c>
      <c r="P380" s="11" t="n"/>
      <c r="Q380" s="11" t="n"/>
    </row>
    <row r="381">
      <c r="A381" s="11" t="n"/>
      <c r="B381" s="15" t="n"/>
      <c r="C381" s="11" t="n"/>
      <c r="D381" s="11">
        <f>IF($C381="","",IFERROR(VLOOKUP($C381,Customers!$A:$B,2,FALSE),""))</f>
        <v/>
      </c>
      <c r="E381" s="11" t="n"/>
      <c r="F381" s="14" t="n"/>
      <c r="G381" s="17" t="n"/>
      <c r="H381" s="14">
        <f>IF($F381="","",ROUND($F381*$G381,0))</f>
        <v/>
      </c>
      <c r="I381" s="14">
        <f>IF($F381="","",$F381+$H381)</f>
        <v/>
      </c>
      <c r="J381" s="14">
        <f>IF($A381="","",SUMIFS(AR_Receipts!$D:$D,AR_Receipts!$B:$B,$A381))</f>
        <v/>
      </c>
      <c r="K381" s="14">
        <f>IF($A381="","",MAX(0,$I381-$J381))</f>
        <v/>
      </c>
      <c r="L381" s="11" t="n"/>
      <c r="M381" s="15">
        <f>IF(OR($B381="", $L381=""),"", $B381+IFERROR(VLOOKUP($L381,Terms!$A:$B,2,FALSE),0))</f>
        <v/>
      </c>
      <c r="N381" s="16">
        <f>IF(OR($M381="", $K381&lt;=0),"", Settings!$B$3-$M381)</f>
        <v/>
      </c>
      <c r="O381" s="11">
        <f>IF($A381="","",IF($K381=0,"Paid",IF($J381=0,"Open","Partially Paid")))</f>
        <v/>
      </c>
      <c r="P381" s="11" t="n"/>
      <c r="Q381" s="11" t="n"/>
    </row>
    <row r="382">
      <c r="A382" s="11" t="n"/>
      <c r="B382" s="15" t="n"/>
      <c r="C382" s="11" t="n"/>
      <c r="D382" s="11">
        <f>IF($C382="","",IFERROR(VLOOKUP($C382,Customers!$A:$B,2,FALSE),""))</f>
        <v/>
      </c>
      <c r="E382" s="11" t="n"/>
      <c r="F382" s="14" t="n"/>
      <c r="G382" s="17" t="n"/>
      <c r="H382" s="14">
        <f>IF($F382="","",ROUND($F382*$G382,0))</f>
        <v/>
      </c>
      <c r="I382" s="14">
        <f>IF($F382="","",$F382+$H382)</f>
        <v/>
      </c>
      <c r="J382" s="14">
        <f>IF($A382="","",SUMIFS(AR_Receipts!$D:$D,AR_Receipts!$B:$B,$A382))</f>
        <v/>
      </c>
      <c r="K382" s="14">
        <f>IF($A382="","",MAX(0,$I382-$J382))</f>
        <v/>
      </c>
      <c r="L382" s="11" t="n"/>
      <c r="M382" s="15">
        <f>IF(OR($B382="", $L382=""),"", $B382+IFERROR(VLOOKUP($L382,Terms!$A:$B,2,FALSE),0))</f>
        <v/>
      </c>
      <c r="N382" s="16">
        <f>IF(OR($M382="", $K382&lt;=0),"", Settings!$B$3-$M382)</f>
        <v/>
      </c>
      <c r="O382" s="11">
        <f>IF($A382="","",IF($K382=0,"Paid",IF($J382=0,"Open","Partially Paid")))</f>
        <v/>
      </c>
      <c r="P382" s="11" t="n"/>
      <c r="Q382" s="11" t="n"/>
    </row>
    <row r="383">
      <c r="A383" s="11" t="n"/>
      <c r="B383" s="15" t="n"/>
      <c r="C383" s="11" t="n"/>
      <c r="D383" s="11">
        <f>IF($C383="","",IFERROR(VLOOKUP($C383,Customers!$A:$B,2,FALSE),""))</f>
        <v/>
      </c>
      <c r="E383" s="11" t="n"/>
      <c r="F383" s="14" t="n"/>
      <c r="G383" s="17" t="n"/>
      <c r="H383" s="14">
        <f>IF($F383="","",ROUND($F383*$G383,0))</f>
        <v/>
      </c>
      <c r="I383" s="14">
        <f>IF($F383="","",$F383+$H383)</f>
        <v/>
      </c>
      <c r="J383" s="14">
        <f>IF($A383="","",SUMIFS(AR_Receipts!$D:$D,AR_Receipts!$B:$B,$A383))</f>
        <v/>
      </c>
      <c r="K383" s="14">
        <f>IF($A383="","",MAX(0,$I383-$J383))</f>
        <v/>
      </c>
      <c r="L383" s="11" t="n"/>
      <c r="M383" s="15">
        <f>IF(OR($B383="", $L383=""),"", $B383+IFERROR(VLOOKUP($L383,Terms!$A:$B,2,FALSE),0))</f>
        <v/>
      </c>
      <c r="N383" s="16">
        <f>IF(OR($M383="", $K383&lt;=0),"", Settings!$B$3-$M383)</f>
        <v/>
      </c>
      <c r="O383" s="11">
        <f>IF($A383="","",IF($K383=0,"Paid",IF($J383=0,"Open","Partially Paid")))</f>
        <v/>
      </c>
      <c r="P383" s="11" t="n"/>
      <c r="Q383" s="11" t="n"/>
    </row>
    <row r="384">
      <c r="A384" s="11" t="n"/>
      <c r="B384" s="15" t="n"/>
      <c r="C384" s="11" t="n"/>
      <c r="D384" s="11">
        <f>IF($C384="","",IFERROR(VLOOKUP($C384,Customers!$A:$B,2,FALSE),""))</f>
        <v/>
      </c>
      <c r="E384" s="11" t="n"/>
      <c r="F384" s="14" t="n"/>
      <c r="G384" s="17" t="n"/>
      <c r="H384" s="14">
        <f>IF($F384="","",ROUND($F384*$G384,0))</f>
        <v/>
      </c>
      <c r="I384" s="14">
        <f>IF($F384="","",$F384+$H384)</f>
        <v/>
      </c>
      <c r="J384" s="14">
        <f>IF($A384="","",SUMIFS(AR_Receipts!$D:$D,AR_Receipts!$B:$B,$A384))</f>
        <v/>
      </c>
      <c r="K384" s="14">
        <f>IF($A384="","",MAX(0,$I384-$J384))</f>
        <v/>
      </c>
      <c r="L384" s="11" t="n"/>
      <c r="M384" s="15">
        <f>IF(OR($B384="", $L384=""),"", $B384+IFERROR(VLOOKUP($L384,Terms!$A:$B,2,FALSE),0))</f>
        <v/>
      </c>
      <c r="N384" s="16">
        <f>IF(OR($M384="", $K384&lt;=0),"", Settings!$B$3-$M384)</f>
        <v/>
      </c>
      <c r="O384" s="11">
        <f>IF($A384="","",IF($K384=0,"Paid",IF($J384=0,"Open","Partially Paid")))</f>
        <v/>
      </c>
      <c r="P384" s="11" t="n"/>
      <c r="Q384" s="11" t="n"/>
    </row>
    <row r="385">
      <c r="A385" s="11" t="n"/>
      <c r="B385" s="15" t="n"/>
      <c r="C385" s="11" t="n"/>
      <c r="D385" s="11">
        <f>IF($C385="","",IFERROR(VLOOKUP($C385,Customers!$A:$B,2,FALSE),""))</f>
        <v/>
      </c>
      <c r="E385" s="11" t="n"/>
      <c r="F385" s="14" t="n"/>
      <c r="G385" s="17" t="n"/>
      <c r="H385" s="14">
        <f>IF($F385="","",ROUND($F385*$G385,0))</f>
        <v/>
      </c>
      <c r="I385" s="14">
        <f>IF($F385="","",$F385+$H385)</f>
        <v/>
      </c>
      <c r="J385" s="14">
        <f>IF($A385="","",SUMIFS(AR_Receipts!$D:$D,AR_Receipts!$B:$B,$A385))</f>
        <v/>
      </c>
      <c r="K385" s="14">
        <f>IF($A385="","",MAX(0,$I385-$J385))</f>
        <v/>
      </c>
      <c r="L385" s="11" t="n"/>
      <c r="M385" s="15">
        <f>IF(OR($B385="", $L385=""),"", $B385+IFERROR(VLOOKUP($L385,Terms!$A:$B,2,FALSE),0))</f>
        <v/>
      </c>
      <c r="N385" s="16">
        <f>IF(OR($M385="", $K385&lt;=0),"", Settings!$B$3-$M385)</f>
        <v/>
      </c>
      <c r="O385" s="11">
        <f>IF($A385="","",IF($K385=0,"Paid",IF($J385=0,"Open","Partially Paid")))</f>
        <v/>
      </c>
      <c r="P385" s="11" t="n"/>
      <c r="Q385" s="11" t="n"/>
    </row>
    <row r="386">
      <c r="A386" s="11" t="n"/>
      <c r="B386" s="15" t="n"/>
      <c r="C386" s="11" t="n"/>
      <c r="D386" s="11">
        <f>IF($C386="","",IFERROR(VLOOKUP($C386,Customers!$A:$B,2,FALSE),""))</f>
        <v/>
      </c>
      <c r="E386" s="11" t="n"/>
      <c r="F386" s="14" t="n"/>
      <c r="G386" s="17" t="n"/>
      <c r="H386" s="14">
        <f>IF($F386="","",ROUND($F386*$G386,0))</f>
        <v/>
      </c>
      <c r="I386" s="14">
        <f>IF($F386="","",$F386+$H386)</f>
        <v/>
      </c>
      <c r="J386" s="14">
        <f>IF($A386="","",SUMIFS(AR_Receipts!$D:$D,AR_Receipts!$B:$B,$A386))</f>
        <v/>
      </c>
      <c r="K386" s="14">
        <f>IF($A386="","",MAX(0,$I386-$J386))</f>
        <v/>
      </c>
      <c r="L386" s="11" t="n"/>
      <c r="M386" s="15">
        <f>IF(OR($B386="", $L386=""),"", $B386+IFERROR(VLOOKUP($L386,Terms!$A:$B,2,FALSE),0))</f>
        <v/>
      </c>
      <c r="N386" s="16">
        <f>IF(OR($M386="", $K386&lt;=0),"", Settings!$B$3-$M386)</f>
        <v/>
      </c>
      <c r="O386" s="11">
        <f>IF($A386="","",IF($K386=0,"Paid",IF($J386=0,"Open","Partially Paid")))</f>
        <v/>
      </c>
      <c r="P386" s="11" t="n"/>
      <c r="Q386" s="11" t="n"/>
    </row>
    <row r="387">
      <c r="A387" s="11" t="n"/>
      <c r="B387" s="15" t="n"/>
      <c r="C387" s="11" t="n"/>
      <c r="D387" s="11">
        <f>IF($C387="","",IFERROR(VLOOKUP($C387,Customers!$A:$B,2,FALSE),""))</f>
        <v/>
      </c>
      <c r="E387" s="11" t="n"/>
      <c r="F387" s="14" t="n"/>
      <c r="G387" s="17" t="n"/>
      <c r="H387" s="14">
        <f>IF($F387="","",ROUND($F387*$G387,0))</f>
        <v/>
      </c>
      <c r="I387" s="14">
        <f>IF($F387="","",$F387+$H387)</f>
        <v/>
      </c>
      <c r="J387" s="14">
        <f>IF($A387="","",SUMIFS(AR_Receipts!$D:$D,AR_Receipts!$B:$B,$A387))</f>
        <v/>
      </c>
      <c r="K387" s="14">
        <f>IF($A387="","",MAX(0,$I387-$J387))</f>
        <v/>
      </c>
      <c r="L387" s="11" t="n"/>
      <c r="M387" s="15">
        <f>IF(OR($B387="", $L387=""),"", $B387+IFERROR(VLOOKUP($L387,Terms!$A:$B,2,FALSE),0))</f>
        <v/>
      </c>
      <c r="N387" s="16">
        <f>IF(OR($M387="", $K387&lt;=0),"", Settings!$B$3-$M387)</f>
        <v/>
      </c>
      <c r="O387" s="11">
        <f>IF($A387="","",IF($K387=0,"Paid",IF($J387=0,"Open","Partially Paid")))</f>
        <v/>
      </c>
      <c r="P387" s="11" t="n"/>
      <c r="Q387" s="11" t="n"/>
    </row>
    <row r="388">
      <c r="A388" s="11" t="n"/>
      <c r="B388" s="15" t="n"/>
      <c r="C388" s="11" t="n"/>
      <c r="D388" s="11">
        <f>IF($C388="","",IFERROR(VLOOKUP($C388,Customers!$A:$B,2,FALSE),""))</f>
        <v/>
      </c>
      <c r="E388" s="11" t="n"/>
      <c r="F388" s="14" t="n"/>
      <c r="G388" s="17" t="n"/>
      <c r="H388" s="14">
        <f>IF($F388="","",ROUND($F388*$G388,0))</f>
        <v/>
      </c>
      <c r="I388" s="14">
        <f>IF($F388="","",$F388+$H388)</f>
        <v/>
      </c>
      <c r="J388" s="14">
        <f>IF($A388="","",SUMIFS(AR_Receipts!$D:$D,AR_Receipts!$B:$B,$A388))</f>
        <v/>
      </c>
      <c r="K388" s="14">
        <f>IF($A388="","",MAX(0,$I388-$J388))</f>
        <v/>
      </c>
      <c r="L388" s="11" t="n"/>
      <c r="M388" s="15">
        <f>IF(OR($B388="", $L388=""),"", $B388+IFERROR(VLOOKUP($L388,Terms!$A:$B,2,FALSE),0))</f>
        <v/>
      </c>
      <c r="N388" s="16">
        <f>IF(OR($M388="", $K388&lt;=0),"", Settings!$B$3-$M388)</f>
        <v/>
      </c>
      <c r="O388" s="11">
        <f>IF($A388="","",IF($K388=0,"Paid",IF($J388=0,"Open","Partially Paid")))</f>
        <v/>
      </c>
      <c r="P388" s="11" t="n"/>
      <c r="Q388" s="11" t="n"/>
    </row>
    <row r="389">
      <c r="A389" s="11" t="n"/>
      <c r="B389" s="15" t="n"/>
      <c r="C389" s="11" t="n"/>
      <c r="D389" s="11">
        <f>IF($C389="","",IFERROR(VLOOKUP($C389,Customers!$A:$B,2,FALSE),""))</f>
        <v/>
      </c>
      <c r="E389" s="11" t="n"/>
      <c r="F389" s="14" t="n"/>
      <c r="G389" s="17" t="n"/>
      <c r="H389" s="14">
        <f>IF($F389="","",ROUND($F389*$G389,0))</f>
        <v/>
      </c>
      <c r="I389" s="14">
        <f>IF($F389="","",$F389+$H389)</f>
        <v/>
      </c>
      <c r="J389" s="14">
        <f>IF($A389="","",SUMIFS(AR_Receipts!$D:$D,AR_Receipts!$B:$B,$A389))</f>
        <v/>
      </c>
      <c r="K389" s="14">
        <f>IF($A389="","",MAX(0,$I389-$J389))</f>
        <v/>
      </c>
      <c r="L389" s="11" t="n"/>
      <c r="M389" s="15">
        <f>IF(OR($B389="", $L389=""),"", $B389+IFERROR(VLOOKUP($L389,Terms!$A:$B,2,FALSE),0))</f>
        <v/>
      </c>
      <c r="N389" s="16">
        <f>IF(OR($M389="", $K389&lt;=0),"", Settings!$B$3-$M389)</f>
        <v/>
      </c>
      <c r="O389" s="11">
        <f>IF($A389="","",IF($K389=0,"Paid",IF($J389=0,"Open","Partially Paid")))</f>
        <v/>
      </c>
      <c r="P389" s="11" t="n"/>
      <c r="Q389" s="11" t="n"/>
    </row>
    <row r="390">
      <c r="A390" s="11" t="n"/>
      <c r="B390" s="15" t="n"/>
      <c r="C390" s="11" t="n"/>
      <c r="D390" s="11">
        <f>IF($C390="","",IFERROR(VLOOKUP($C390,Customers!$A:$B,2,FALSE),""))</f>
        <v/>
      </c>
      <c r="E390" s="11" t="n"/>
      <c r="F390" s="14" t="n"/>
      <c r="G390" s="17" t="n"/>
      <c r="H390" s="14">
        <f>IF($F390="","",ROUND($F390*$G390,0))</f>
        <v/>
      </c>
      <c r="I390" s="14">
        <f>IF($F390="","",$F390+$H390)</f>
        <v/>
      </c>
      <c r="J390" s="14">
        <f>IF($A390="","",SUMIFS(AR_Receipts!$D:$D,AR_Receipts!$B:$B,$A390))</f>
        <v/>
      </c>
      <c r="K390" s="14">
        <f>IF($A390="","",MAX(0,$I390-$J390))</f>
        <v/>
      </c>
      <c r="L390" s="11" t="n"/>
      <c r="M390" s="15">
        <f>IF(OR($B390="", $L390=""),"", $B390+IFERROR(VLOOKUP($L390,Terms!$A:$B,2,FALSE),0))</f>
        <v/>
      </c>
      <c r="N390" s="16">
        <f>IF(OR($M390="", $K390&lt;=0),"", Settings!$B$3-$M390)</f>
        <v/>
      </c>
      <c r="O390" s="11">
        <f>IF($A390="","",IF($K390=0,"Paid",IF($J390=0,"Open","Partially Paid")))</f>
        <v/>
      </c>
      <c r="P390" s="11" t="n"/>
      <c r="Q390" s="11" t="n"/>
    </row>
    <row r="391">
      <c r="A391" s="11" t="n"/>
      <c r="B391" s="15" t="n"/>
      <c r="C391" s="11" t="n"/>
      <c r="D391" s="11">
        <f>IF($C391="","",IFERROR(VLOOKUP($C391,Customers!$A:$B,2,FALSE),""))</f>
        <v/>
      </c>
      <c r="E391" s="11" t="n"/>
      <c r="F391" s="14" t="n"/>
      <c r="G391" s="17" t="n"/>
      <c r="H391" s="14">
        <f>IF($F391="","",ROUND($F391*$G391,0))</f>
        <v/>
      </c>
      <c r="I391" s="14">
        <f>IF($F391="","",$F391+$H391)</f>
        <v/>
      </c>
      <c r="J391" s="14">
        <f>IF($A391="","",SUMIFS(AR_Receipts!$D:$D,AR_Receipts!$B:$B,$A391))</f>
        <v/>
      </c>
      <c r="K391" s="14">
        <f>IF($A391="","",MAX(0,$I391-$J391))</f>
        <v/>
      </c>
      <c r="L391" s="11" t="n"/>
      <c r="M391" s="15">
        <f>IF(OR($B391="", $L391=""),"", $B391+IFERROR(VLOOKUP($L391,Terms!$A:$B,2,FALSE),0))</f>
        <v/>
      </c>
      <c r="N391" s="16">
        <f>IF(OR($M391="", $K391&lt;=0),"", Settings!$B$3-$M391)</f>
        <v/>
      </c>
      <c r="O391" s="11">
        <f>IF($A391="","",IF($K391=0,"Paid",IF($J391=0,"Open","Partially Paid")))</f>
        <v/>
      </c>
      <c r="P391" s="11" t="n"/>
      <c r="Q391" s="11" t="n"/>
    </row>
    <row r="392">
      <c r="A392" s="11" t="n"/>
      <c r="B392" s="15" t="n"/>
      <c r="C392" s="11" t="n"/>
      <c r="D392" s="11">
        <f>IF($C392="","",IFERROR(VLOOKUP($C392,Customers!$A:$B,2,FALSE),""))</f>
        <v/>
      </c>
      <c r="E392" s="11" t="n"/>
      <c r="F392" s="14" t="n"/>
      <c r="G392" s="17" t="n"/>
      <c r="H392" s="14">
        <f>IF($F392="","",ROUND($F392*$G392,0))</f>
        <v/>
      </c>
      <c r="I392" s="14">
        <f>IF($F392="","",$F392+$H392)</f>
        <v/>
      </c>
      <c r="J392" s="14">
        <f>IF($A392="","",SUMIFS(AR_Receipts!$D:$D,AR_Receipts!$B:$B,$A392))</f>
        <v/>
      </c>
      <c r="K392" s="14">
        <f>IF($A392="","",MAX(0,$I392-$J392))</f>
        <v/>
      </c>
      <c r="L392" s="11" t="n"/>
      <c r="M392" s="15">
        <f>IF(OR($B392="", $L392=""),"", $B392+IFERROR(VLOOKUP($L392,Terms!$A:$B,2,FALSE),0))</f>
        <v/>
      </c>
      <c r="N392" s="16">
        <f>IF(OR($M392="", $K392&lt;=0),"", Settings!$B$3-$M392)</f>
        <v/>
      </c>
      <c r="O392" s="11">
        <f>IF($A392="","",IF($K392=0,"Paid",IF($J392=0,"Open","Partially Paid")))</f>
        <v/>
      </c>
      <c r="P392" s="11" t="n"/>
      <c r="Q392" s="11" t="n"/>
    </row>
    <row r="393">
      <c r="A393" s="11" t="n"/>
      <c r="B393" s="15" t="n"/>
      <c r="C393" s="11" t="n"/>
      <c r="D393" s="11">
        <f>IF($C393="","",IFERROR(VLOOKUP($C393,Customers!$A:$B,2,FALSE),""))</f>
        <v/>
      </c>
      <c r="E393" s="11" t="n"/>
      <c r="F393" s="14" t="n"/>
      <c r="G393" s="17" t="n"/>
      <c r="H393" s="14">
        <f>IF($F393="","",ROUND($F393*$G393,0))</f>
        <v/>
      </c>
      <c r="I393" s="14">
        <f>IF($F393="","",$F393+$H393)</f>
        <v/>
      </c>
      <c r="J393" s="14">
        <f>IF($A393="","",SUMIFS(AR_Receipts!$D:$D,AR_Receipts!$B:$B,$A393))</f>
        <v/>
      </c>
      <c r="K393" s="14">
        <f>IF($A393="","",MAX(0,$I393-$J393))</f>
        <v/>
      </c>
      <c r="L393" s="11" t="n"/>
      <c r="M393" s="15">
        <f>IF(OR($B393="", $L393=""),"", $B393+IFERROR(VLOOKUP($L393,Terms!$A:$B,2,FALSE),0))</f>
        <v/>
      </c>
      <c r="N393" s="16">
        <f>IF(OR($M393="", $K393&lt;=0),"", Settings!$B$3-$M393)</f>
        <v/>
      </c>
      <c r="O393" s="11">
        <f>IF($A393="","",IF($K393=0,"Paid",IF($J393=0,"Open","Partially Paid")))</f>
        <v/>
      </c>
      <c r="P393" s="11" t="n"/>
      <c r="Q393" s="11" t="n"/>
    </row>
    <row r="394">
      <c r="A394" s="11" t="n"/>
      <c r="B394" s="15" t="n"/>
      <c r="C394" s="11" t="n"/>
      <c r="D394" s="11">
        <f>IF($C394="","",IFERROR(VLOOKUP($C394,Customers!$A:$B,2,FALSE),""))</f>
        <v/>
      </c>
      <c r="E394" s="11" t="n"/>
      <c r="F394" s="14" t="n"/>
      <c r="G394" s="17" t="n"/>
      <c r="H394" s="14">
        <f>IF($F394="","",ROUND($F394*$G394,0))</f>
        <v/>
      </c>
      <c r="I394" s="14">
        <f>IF($F394="","",$F394+$H394)</f>
        <v/>
      </c>
      <c r="J394" s="14">
        <f>IF($A394="","",SUMIFS(AR_Receipts!$D:$D,AR_Receipts!$B:$B,$A394))</f>
        <v/>
      </c>
      <c r="K394" s="14">
        <f>IF($A394="","",MAX(0,$I394-$J394))</f>
        <v/>
      </c>
      <c r="L394" s="11" t="n"/>
      <c r="M394" s="15">
        <f>IF(OR($B394="", $L394=""),"", $B394+IFERROR(VLOOKUP($L394,Terms!$A:$B,2,FALSE),0))</f>
        <v/>
      </c>
      <c r="N394" s="16">
        <f>IF(OR($M394="", $K394&lt;=0),"", Settings!$B$3-$M394)</f>
        <v/>
      </c>
      <c r="O394" s="11">
        <f>IF($A394="","",IF($K394=0,"Paid",IF($J394=0,"Open","Partially Paid")))</f>
        <v/>
      </c>
      <c r="P394" s="11" t="n"/>
      <c r="Q394" s="11" t="n"/>
    </row>
    <row r="395">
      <c r="A395" s="11" t="n"/>
      <c r="B395" s="15" t="n"/>
      <c r="C395" s="11" t="n"/>
      <c r="D395" s="11">
        <f>IF($C395="","",IFERROR(VLOOKUP($C395,Customers!$A:$B,2,FALSE),""))</f>
        <v/>
      </c>
      <c r="E395" s="11" t="n"/>
      <c r="F395" s="14" t="n"/>
      <c r="G395" s="17" t="n"/>
      <c r="H395" s="14">
        <f>IF($F395="","",ROUND($F395*$G395,0))</f>
        <v/>
      </c>
      <c r="I395" s="14">
        <f>IF($F395="","",$F395+$H395)</f>
        <v/>
      </c>
      <c r="J395" s="14">
        <f>IF($A395="","",SUMIFS(AR_Receipts!$D:$D,AR_Receipts!$B:$B,$A395))</f>
        <v/>
      </c>
      <c r="K395" s="14">
        <f>IF($A395="","",MAX(0,$I395-$J395))</f>
        <v/>
      </c>
      <c r="L395" s="11" t="n"/>
      <c r="M395" s="15">
        <f>IF(OR($B395="", $L395=""),"", $B395+IFERROR(VLOOKUP($L395,Terms!$A:$B,2,FALSE),0))</f>
        <v/>
      </c>
      <c r="N395" s="16">
        <f>IF(OR($M395="", $K395&lt;=0),"", Settings!$B$3-$M395)</f>
        <v/>
      </c>
      <c r="O395" s="11">
        <f>IF($A395="","",IF($K395=0,"Paid",IF($J395=0,"Open","Partially Paid")))</f>
        <v/>
      </c>
      <c r="P395" s="11" t="n"/>
      <c r="Q395" s="11" t="n"/>
    </row>
    <row r="396">
      <c r="A396" s="11" t="n"/>
      <c r="B396" s="15" t="n"/>
      <c r="C396" s="11" t="n"/>
      <c r="D396" s="11">
        <f>IF($C396="","",IFERROR(VLOOKUP($C396,Customers!$A:$B,2,FALSE),""))</f>
        <v/>
      </c>
      <c r="E396" s="11" t="n"/>
      <c r="F396" s="14" t="n"/>
      <c r="G396" s="17" t="n"/>
      <c r="H396" s="14">
        <f>IF($F396="","",ROUND($F396*$G396,0))</f>
        <v/>
      </c>
      <c r="I396" s="14">
        <f>IF($F396="","",$F396+$H396)</f>
        <v/>
      </c>
      <c r="J396" s="14">
        <f>IF($A396="","",SUMIFS(AR_Receipts!$D:$D,AR_Receipts!$B:$B,$A396))</f>
        <v/>
      </c>
      <c r="K396" s="14">
        <f>IF($A396="","",MAX(0,$I396-$J396))</f>
        <v/>
      </c>
      <c r="L396" s="11" t="n"/>
      <c r="M396" s="15">
        <f>IF(OR($B396="", $L396=""),"", $B396+IFERROR(VLOOKUP($L396,Terms!$A:$B,2,FALSE),0))</f>
        <v/>
      </c>
      <c r="N396" s="16">
        <f>IF(OR($M396="", $K396&lt;=0),"", Settings!$B$3-$M396)</f>
        <v/>
      </c>
      <c r="O396" s="11">
        <f>IF($A396="","",IF($K396=0,"Paid",IF($J396=0,"Open","Partially Paid")))</f>
        <v/>
      </c>
      <c r="P396" s="11" t="n"/>
      <c r="Q396" s="11" t="n"/>
    </row>
    <row r="397">
      <c r="A397" s="11" t="n"/>
      <c r="B397" s="15" t="n"/>
      <c r="C397" s="11" t="n"/>
      <c r="D397" s="11">
        <f>IF($C397="","",IFERROR(VLOOKUP($C397,Customers!$A:$B,2,FALSE),""))</f>
        <v/>
      </c>
      <c r="E397" s="11" t="n"/>
      <c r="F397" s="14" t="n"/>
      <c r="G397" s="17" t="n"/>
      <c r="H397" s="14">
        <f>IF($F397="","",ROUND($F397*$G397,0))</f>
        <v/>
      </c>
      <c r="I397" s="14">
        <f>IF($F397="","",$F397+$H397)</f>
        <v/>
      </c>
      <c r="J397" s="14">
        <f>IF($A397="","",SUMIFS(AR_Receipts!$D:$D,AR_Receipts!$B:$B,$A397))</f>
        <v/>
      </c>
      <c r="K397" s="14">
        <f>IF($A397="","",MAX(0,$I397-$J397))</f>
        <v/>
      </c>
      <c r="L397" s="11" t="n"/>
      <c r="M397" s="15">
        <f>IF(OR($B397="", $L397=""),"", $B397+IFERROR(VLOOKUP($L397,Terms!$A:$B,2,FALSE),0))</f>
        <v/>
      </c>
      <c r="N397" s="16">
        <f>IF(OR($M397="", $K397&lt;=0),"", Settings!$B$3-$M397)</f>
        <v/>
      </c>
      <c r="O397" s="11">
        <f>IF($A397="","",IF($K397=0,"Paid",IF($J397=0,"Open","Partially Paid")))</f>
        <v/>
      </c>
      <c r="P397" s="11" t="n"/>
      <c r="Q397" s="11" t="n"/>
    </row>
    <row r="398">
      <c r="A398" s="11" t="n"/>
      <c r="B398" s="15" t="n"/>
      <c r="C398" s="11" t="n"/>
      <c r="D398" s="11">
        <f>IF($C398="","",IFERROR(VLOOKUP($C398,Customers!$A:$B,2,FALSE),""))</f>
        <v/>
      </c>
      <c r="E398" s="11" t="n"/>
      <c r="F398" s="14" t="n"/>
      <c r="G398" s="17" t="n"/>
      <c r="H398" s="14">
        <f>IF($F398="","",ROUND($F398*$G398,0))</f>
        <v/>
      </c>
      <c r="I398" s="14">
        <f>IF($F398="","",$F398+$H398)</f>
        <v/>
      </c>
      <c r="J398" s="14">
        <f>IF($A398="","",SUMIFS(AR_Receipts!$D:$D,AR_Receipts!$B:$B,$A398))</f>
        <v/>
      </c>
      <c r="K398" s="14">
        <f>IF($A398="","",MAX(0,$I398-$J398))</f>
        <v/>
      </c>
      <c r="L398" s="11" t="n"/>
      <c r="M398" s="15">
        <f>IF(OR($B398="", $L398=""),"", $B398+IFERROR(VLOOKUP($L398,Terms!$A:$B,2,FALSE),0))</f>
        <v/>
      </c>
      <c r="N398" s="16">
        <f>IF(OR($M398="", $K398&lt;=0),"", Settings!$B$3-$M398)</f>
        <v/>
      </c>
      <c r="O398" s="11">
        <f>IF($A398="","",IF($K398=0,"Paid",IF($J398=0,"Open","Partially Paid")))</f>
        <v/>
      </c>
      <c r="P398" s="11" t="n"/>
      <c r="Q398" s="11" t="n"/>
    </row>
    <row r="399">
      <c r="A399" s="11" t="n"/>
      <c r="B399" s="15" t="n"/>
      <c r="C399" s="11" t="n"/>
      <c r="D399" s="11">
        <f>IF($C399="","",IFERROR(VLOOKUP($C399,Customers!$A:$B,2,FALSE),""))</f>
        <v/>
      </c>
      <c r="E399" s="11" t="n"/>
      <c r="F399" s="14" t="n"/>
      <c r="G399" s="17" t="n"/>
      <c r="H399" s="14">
        <f>IF($F399="","",ROUND($F399*$G399,0))</f>
        <v/>
      </c>
      <c r="I399" s="14">
        <f>IF($F399="","",$F399+$H399)</f>
        <v/>
      </c>
      <c r="J399" s="14">
        <f>IF($A399="","",SUMIFS(AR_Receipts!$D:$D,AR_Receipts!$B:$B,$A399))</f>
        <v/>
      </c>
      <c r="K399" s="14">
        <f>IF($A399="","",MAX(0,$I399-$J399))</f>
        <v/>
      </c>
      <c r="L399" s="11" t="n"/>
      <c r="M399" s="15">
        <f>IF(OR($B399="", $L399=""),"", $B399+IFERROR(VLOOKUP($L399,Terms!$A:$B,2,FALSE),0))</f>
        <v/>
      </c>
      <c r="N399" s="16">
        <f>IF(OR($M399="", $K399&lt;=0),"", Settings!$B$3-$M399)</f>
        <v/>
      </c>
      <c r="O399" s="11">
        <f>IF($A399="","",IF($K399=0,"Paid",IF($J399=0,"Open","Partially Paid")))</f>
        <v/>
      </c>
      <c r="P399" s="11" t="n"/>
      <c r="Q399" s="11" t="n"/>
    </row>
    <row r="400">
      <c r="A400" s="11" t="n"/>
      <c r="B400" s="15" t="n"/>
      <c r="C400" s="11" t="n"/>
      <c r="D400" s="11">
        <f>IF($C400="","",IFERROR(VLOOKUP($C400,Customers!$A:$B,2,FALSE),""))</f>
        <v/>
      </c>
      <c r="E400" s="11" t="n"/>
      <c r="F400" s="14" t="n"/>
      <c r="G400" s="17" t="n"/>
      <c r="H400" s="14">
        <f>IF($F400="","",ROUND($F400*$G400,0))</f>
        <v/>
      </c>
      <c r="I400" s="14">
        <f>IF($F400="","",$F400+$H400)</f>
        <v/>
      </c>
      <c r="J400" s="14">
        <f>IF($A400="","",SUMIFS(AR_Receipts!$D:$D,AR_Receipts!$B:$B,$A400))</f>
        <v/>
      </c>
      <c r="K400" s="14">
        <f>IF($A400="","",MAX(0,$I400-$J400))</f>
        <v/>
      </c>
      <c r="L400" s="11" t="n"/>
      <c r="M400" s="15">
        <f>IF(OR($B400="", $L400=""),"", $B400+IFERROR(VLOOKUP($L400,Terms!$A:$B,2,FALSE),0))</f>
        <v/>
      </c>
      <c r="N400" s="16">
        <f>IF(OR($M400="", $K400&lt;=0),"", Settings!$B$3-$M400)</f>
        <v/>
      </c>
      <c r="O400" s="11">
        <f>IF($A400="","",IF($K400=0,"Paid",IF($J400=0,"Open","Partially Paid")))</f>
        <v/>
      </c>
      <c r="P400" s="11" t="n"/>
      <c r="Q400" s="11" t="n"/>
    </row>
    <row r="401">
      <c r="A401" s="11" t="n"/>
      <c r="B401" s="15" t="n"/>
      <c r="C401" s="11" t="n"/>
      <c r="D401" s="11">
        <f>IF($C401="","",IFERROR(VLOOKUP($C401,Customers!$A:$B,2,FALSE),""))</f>
        <v/>
      </c>
      <c r="E401" s="11" t="n"/>
      <c r="F401" s="14" t="n"/>
      <c r="G401" s="17" t="n"/>
      <c r="H401" s="14">
        <f>IF($F401="","",ROUND($F401*$G401,0))</f>
        <v/>
      </c>
      <c r="I401" s="14">
        <f>IF($F401="","",$F401+$H401)</f>
        <v/>
      </c>
      <c r="J401" s="14">
        <f>IF($A401="","",SUMIFS(AR_Receipts!$D:$D,AR_Receipts!$B:$B,$A401))</f>
        <v/>
      </c>
      <c r="K401" s="14">
        <f>IF($A401="","",MAX(0,$I401-$J401))</f>
        <v/>
      </c>
      <c r="L401" s="11" t="n"/>
      <c r="M401" s="15">
        <f>IF(OR($B401="", $L401=""),"", $B401+IFERROR(VLOOKUP($L401,Terms!$A:$B,2,FALSE),0))</f>
        <v/>
      </c>
      <c r="N401" s="16">
        <f>IF(OR($M401="", $K401&lt;=0),"", Settings!$B$3-$M401)</f>
        <v/>
      </c>
      <c r="O401" s="11">
        <f>IF($A401="","",IF($K401=0,"Paid",IF($J401=0,"Open","Partially Paid")))</f>
        <v/>
      </c>
      <c r="P401" s="11" t="n"/>
      <c r="Q401" s="11" t="n"/>
    </row>
    <row r="402">
      <c r="A402" s="11" t="n"/>
      <c r="B402" s="15" t="n"/>
      <c r="C402" s="11" t="n"/>
      <c r="D402" s="11">
        <f>IF($C402="","",IFERROR(VLOOKUP($C402,Customers!$A:$B,2,FALSE),""))</f>
        <v/>
      </c>
      <c r="E402" s="11" t="n"/>
      <c r="F402" s="14" t="n"/>
      <c r="G402" s="17" t="n"/>
      <c r="H402" s="14">
        <f>IF($F402="","",ROUND($F402*$G402,0))</f>
        <v/>
      </c>
      <c r="I402" s="14">
        <f>IF($F402="","",$F402+$H402)</f>
        <v/>
      </c>
      <c r="J402" s="14">
        <f>IF($A402="","",SUMIFS(AR_Receipts!$D:$D,AR_Receipts!$B:$B,$A402))</f>
        <v/>
      </c>
      <c r="K402" s="14">
        <f>IF($A402="","",MAX(0,$I402-$J402))</f>
        <v/>
      </c>
      <c r="L402" s="11" t="n"/>
      <c r="M402" s="15">
        <f>IF(OR($B402="", $L402=""),"", $B402+IFERROR(VLOOKUP($L402,Terms!$A:$B,2,FALSE),0))</f>
        <v/>
      </c>
      <c r="N402" s="16">
        <f>IF(OR($M402="", $K402&lt;=0),"", Settings!$B$3-$M402)</f>
        <v/>
      </c>
      <c r="O402" s="11">
        <f>IF($A402="","",IF($K402=0,"Paid",IF($J402=0,"Open","Partially Paid")))</f>
        <v/>
      </c>
      <c r="P402" s="11" t="n"/>
      <c r="Q402" s="11" t="n"/>
    </row>
    <row r="403">
      <c r="A403" s="11" t="n"/>
      <c r="B403" s="15" t="n"/>
      <c r="C403" s="11" t="n"/>
      <c r="D403" s="11">
        <f>IF($C403="","",IFERROR(VLOOKUP($C403,Customers!$A:$B,2,FALSE),""))</f>
        <v/>
      </c>
      <c r="E403" s="11" t="n"/>
      <c r="F403" s="14" t="n"/>
      <c r="G403" s="17" t="n"/>
      <c r="H403" s="14">
        <f>IF($F403="","",ROUND($F403*$G403,0))</f>
        <v/>
      </c>
      <c r="I403" s="14">
        <f>IF($F403="","",$F403+$H403)</f>
        <v/>
      </c>
      <c r="J403" s="14">
        <f>IF($A403="","",SUMIFS(AR_Receipts!$D:$D,AR_Receipts!$B:$B,$A403))</f>
        <v/>
      </c>
      <c r="K403" s="14">
        <f>IF($A403="","",MAX(0,$I403-$J403))</f>
        <v/>
      </c>
      <c r="L403" s="11" t="n"/>
      <c r="M403" s="15">
        <f>IF(OR($B403="", $L403=""),"", $B403+IFERROR(VLOOKUP($L403,Terms!$A:$B,2,FALSE),0))</f>
        <v/>
      </c>
      <c r="N403" s="16">
        <f>IF(OR($M403="", $K403&lt;=0),"", Settings!$B$3-$M403)</f>
        <v/>
      </c>
      <c r="O403" s="11">
        <f>IF($A403="","",IF($K403=0,"Paid",IF($J403=0,"Open","Partially Paid")))</f>
        <v/>
      </c>
      <c r="P403" s="11" t="n"/>
      <c r="Q403" s="11" t="n"/>
    </row>
    <row r="404">
      <c r="A404" s="11" t="n"/>
      <c r="B404" s="15" t="n"/>
      <c r="C404" s="11" t="n"/>
      <c r="D404" s="11">
        <f>IF($C404="","",IFERROR(VLOOKUP($C404,Customers!$A:$B,2,FALSE),""))</f>
        <v/>
      </c>
      <c r="E404" s="11" t="n"/>
      <c r="F404" s="14" t="n"/>
      <c r="G404" s="17" t="n"/>
      <c r="H404" s="14">
        <f>IF($F404="","",ROUND($F404*$G404,0))</f>
        <v/>
      </c>
      <c r="I404" s="14">
        <f>IF($F404="","",$F404+$H404)</f>
        <v/>
      </c>
      <c r="J404" s="14">
        <f>IF($A404="","",SUMIFS(AR_Receipts!$D:$D,AR_Receipts!$B:$B,$A404))</f>
        <v/>
      </c>
      <c r="K404" s="14">
        <f>IF($A404="","",MAX(0,$I404-$J404))</f>
        <v/>
      </c>
      <c r="L404" s="11" t="n"/>
      <c r="M404" s="15">
        <f>IF(OR($B404="", $L404=""),"", $B404+IFERROR(VLOOKUP($L404,Terms!$A:$B,2,FALSE),0))</f>
        <v/>
      </c>
      <c r="N404" s="16">
        <f>IF(OR($M404="", $K404&lt;=0),"", Settings!$B$3-$M404)</f>
        <v/>
      </c>
      <c r="O404" s="11">
        <f>IF($A404="","",IF($K404=0,"Paid",IF($J404=0,"Open","Partially Paid")))</f>
        <v/>
      </c>
      <c r="P404" s="11" t="n"/>
      <c r="Q404" s="11" t="n"/>
    </row>
    <row r="405">
      <c r="A405" s="11" t="n"/>
      <c r="B405" s="15" t="n"/>
      <c r="C405" s="11" t="n"/>
      <c r="D405" s="11">
        <f>IF($C405="","",IFERROR(VLOOKUP($C405,Customers!$A:$B,2,FALSE),""))</f>
        <v/>
      </c>
      <c r="E405" s="11" t="n"/>
      <c r="F405" s="14" t="n"/>
      <c r="G405" s="17" t="n"/>
      <c r="H405" s="14">
        <f>IF($F405="","",ROUND($F405*$G405,0))</f>
        <v/>
      </c>
      <c r="I405" s="14">
        <f>IF($F405="","",$F405+$H405)</f>
        <v/>
      </c>
      <c r="J405" s="14">
        <f>IF($A405="","",SUMIFS(AR_Receipts!$D:$D,AR_Receipts!$B:$B,$A405))</f>
        <v/>
      </c>
      <c r="K405" s="14">
        <f>IF($A405="","",MAX(0,$I405-$J405))</f>
        <v/>
      </c>
      <c r="L405" s="11" t="n"/>
      <c r="M405" s="15">
        <f>IF(OR($B405="", $L405=""),"", $B405+IFERROR(VLOOKUP($L405,Terms!$A:$B,2,FALSE),0))</f>
        <v/>
      </c>
      <c r="N405" s="16">
        <f>IF(OR($M405="", $K405&lt;=0),"", Settings!$B$3-$M405)</f>
        <v/>
      </c>
      <c r="O405" s="11">
        <f>IF($A405="","",IF($K405=0,"Paid",IF($J405=0,"Open","Partially Paid")))</f>
        <v/>
      </c>
      <c r="P405" s="11" t="n"/>
      <c r="Q405" s="11" t="n"/>
    </row>
    <row r="406">
      <c r="A406" s="11" t="n"/>
      <c r="B406" s="15" t="n"/>
      <c r="C406" s="11" t="n"/>
      <c r="D406" s="11">
        <f>IF($C406="","",IFERROR(VLOOKUP($C406,Customers!$A:$B,2,FALSE),""))</f>
        <v/>
      </c>
      <c r="E406" s="11" t="n"/>
      <c r="F406" s="14" t="n"/>
      <c r="G406" s="17" t="n"/>
      <c r="H406" s="14">
        <f>IF($F406="","",ROUND($F406*$G406,0))</f>
        <v/>
      </c>
      <c r="I406" s="14">
        <f>IF($F406="","",$F406+$H406)</f>
        <v/>
      </c>
      <c r="J406" s="14">
        <f>IF($A406="","",SUMIFS(AR_Receipts!$D:$D,AR_Receipts!$B:$B,$A406))</f>
        <v/>
      </c>
      <c r="K406" s="14">
        <f>IF($A406="","",MAX(0,$I406-$J406))</f>
        <v/>
      </c>
      <c r="L406" s="11" t="n"/>
      <c r="M406" s="15">
        <f>IF(OR($B406="", $L406=""),"", $B406+IFERROR(VLOOKUP($L406,Terms!$A:$B,2,FALSE),0))</f>
        <v/>
      </c>
      <c r="N406" s="16">
        <f>IF(OR($M406="", $K406&lt;=0),"", Settings!$B$3-$M406)</f>
        <v/>
      </c>
      <c r="O406" s="11">
        <f>IF($A406="","",IF($K406=0,"Paid",IF($J406=0,"Open","Partially Paid")))</f>
        <v/>
      </c>
      <c r="P406" s="11" t="n"/>
      <c r="Q406" s="11" t="n"/>
    </row>
    <row r="407">
      <c r="A407" s="11" t="n"/>
      <c r="B407" s="15" t="n"/>
      <c r="C407" s="11" t="n"/>
      <c r="D407" s="11">
        <f>IF($C407="","",IFERROR(VLOOKUP($C407,Customers!$A:$B,2,FALSE),""))</f>
        <v/>
      </c>
      <c r="E407" s="11" t="n"/>
      <c r="F407" s="14" t="n"/>
      <c r="G407" s="17" t="n"/>
      <c r="H407" s="14">
        <f>IF($F407="","",ROUND($F407*$G407,0))</f>
        <v/>
      </c>
      <c r="I407" s="14">
        <f>IF($F407="","",$F407+$H407)</f>
        <v/>
      </c>
      <c r="J407" s="14">
        <f>IF($A407="","",SUMIFS(AR_Receipts!$D:$D,AR_Receipts!$B:$B,$A407))</f>
        <v/>
      </c>
      <c r="K407" s="14">
        <f>IF($A407="","",MAX(0,$I407-$J407))</f>
        <v/>
      </c>
      <c r="L407" s="11" t="n"/>
      <c r="M407" s="15">
        <f>IF(OR($B407="", $L407=""),"", $B407+IFERROR(VLOOKUP($L407,Terms!$A:$B,2,FALSE),0))</f>
        <v/>
      </c>
      <c r="N407" s="16">
        <f>IF(OR($M407="", $K407&lt;=0),"", Settings!$B$3-$M407)</f>
        <v/>
      </c>
      <c r="O407" s="11">
        <f>IF($A407="","",IF($K407=0,"Paid",IF($J407=0,"Open","Partially Paid")))</f>
        <v/>
      </c>
      <c r="P407" s="11" t="n"/>
      <c r="Q407" s="11" t="n"/>
    </row>
    <row r="408">
      <c r="A408" s="11" t="n"/>
      <c r="B408" s="15" t="n"/>
      <c r="C408" s="11" t="n"/>
      <c r="D408" s="11">
        <f>IF($C408="","",IFERROR(VLOOKUP($C408,Customers!$A:$B,2,FALSE),""))</f>
        <v/>
      </c>
      <c r="E408" s="11" t="n"/>
      <c r="F408" s="14" t="n"/>
      <c r="G408" s="17" t="n"/>
      <c r="H408" s="14">
        <f>IF($F408="","",ROUND($F408*$G408,0))</f>
        <v/>
      </c>
      <c r="I408" s="14">
        <f>IF($F408="","",$F408+$H408)</f>
        <v/>
      </c>
      <c r="J408" s="14">
        <f>IF($A408="","",SUMIFS(AR_Receipts!$D:$D,AR_Receipts!$B:$B,$A408))</f>
        <v/>
      </c>
      <c r="K408" s="14">
        <f>IF($A408="","",MAX(0,$I408-$J408))</f>
        <v/>
      </c>
      <c r="L408" s="11" t="n"/>
      <c r="M408" s="15">
        <f>IF(OR($B408="", $L408=""),"", $B408+IFERROR(VLOOKUP($L408,Terms!$A:$B,2,FALSE),0))</f>
        <v/>
      </c>
      <c r="N408" s="16">
        <f>IF(OR($M408="", $K408&lt;=0),"", Settings!$B$3-$M408)</f>
        <v/>
      </c>
      <c r="O408" s="11">
        <f>IF($A408="","",IF($K408=0,"Paid",IF($J408=0,"Open","Partially Paid")))</f>
        <v/>
      </c>
      <c r="P408" s="11" t="n"/>
      <c r="Q408" s="11" t="n"/>
    </row>
    <row r="409">
      <c r="A409" s="11" t="n"/>
      <c r="B409" s="15" t="n"/>
      <c r="C409" s="11" t="n"/>
      <c r="D409" s="11">
        <f>IF($C409="","",IFERROR(VLOOKUP($C409,Customers!$A:$B,2,FALSE),""))</f>
        <v/>
      </c>
      <c r="E409" s="11" t="n"/>
      <c r="F409" s="14" t="n"/>
      <c r="G409" s="17" t="n"/>
      <c r="H409" s="14">
        <f>IF($F409="","",ROUND($F409*$G409,0))</f>
        <v/>
      </c>
      <c r="I409" s="14">
        <f>IF($F409="","",$F409+$H409)</f>
        <v/>
      </c>
      <c r="J409" s="14">
        <f>IF($A409="","",SUMIFS(AR_Receipts!$D:$D,AR_Receipts!$B:$B,$A409))</f>
        <v/>
      </c>
      <c r="K409" s="14">
        <f>IF($A409="","",MAX(0,$I409-$J409))</f>
        <v/>
      </c>
      <c r="L409" s="11" t="n"/>
      <c r="M409" s="15">
        <f>IF(OR($B409="", $L409=""),"", $B409+IFERROR(VLOOKUP($L409,Terms!$A:$B,2,FALSE),0))</f>
        <v/>
      </c>
      <c r="N409" s="16">
        <f>IF(OR($M409="", $K409&lt;=0),"", Settings!$B$3-$M409)</f>
        <v/>
      </c>
      <c r="O409" s="11">
        <f>IF($A409="","",IF($K409=0,"Paid",IF($J409=0,"Open","Partially Paid")))</f>
        <v/>
      </c>
      <c r="P409" s="11" t="n"/>
      <c r="Q409" s="11" t="n"/>
    </row>
    <row r="410">
      <c r="A410" s="11" t="n"/>
      <c r="B410" s="15" t="n"/>
      <c r="C410" s="11" t="n"/>
      <c r="D410" s="11">
        <f>IF($C410="","",IFERROR(VLOOKUP($C410,Customers!$A:$B,2,FALSE),""))</f>
        <v/>
      </c>
      <c r="E410" s="11" t="n"/>
      <c r="F410" s="14" t="n"/>
      <c r="G410" s="17" t="n"/>
      <c r="H410" s="14">
        <f>IF($F410="","",ROUND($F410*$G410,0))</f>
        <v/>
      </c>
      <c r="I410" s="14">
        <f>IF($F410="","",$F410+$H410)</f>
        <v/>
      </c>
      <c r="J410" s="14">
        <f>IF($A410="","",SUMIFS(AR_Receipts!$D:$D,AR_Receipts!$B:$B,$A410))</f>
        <v/>
      </c>
      <c r="K410" s="14">
        <f>IF($A410="","",MAX(0,$I410-$J410))</f>
        <v/>
      </c>
      <c r="L410" s="11" t="n"/>
      <c r="M410" s="15">
        <f>IF(OR($B410="", $L410=""),"", $B410+IFERROR(VLOOKUP($L410,Terms!$A:$B,2,FALSE),0))</f>
        <v/>
      </c>
      <c r="N410" s="16">
        <f>IF(OR($M410="", $K410&lt;=0),"", Settings!$B$3-$M410)</f>
        <v/>
      </c>
      <c r="O410" s="11">
        <f>IF($A410="","",IF($K410=0,"Paid",IF($J410=0,"Open","Partially Paid")))</f>
        <v/>
      </c>
      <c r="P410" s="11" t="n"/>
      <c r="Q410" s="11" t="n"/>
    </row>
    <row r="411">
      <c r="A411" s="11" t="n"/>
      <c r="B411" s="15" t="n"/>
      <c r="C411" s="11" t="n"/>
      <c r="D411" s="11">
        <f>IF($C411="","",IFERROR(VLOOKUP($C411,Customers!$A:$B,2,FALSE),""))</f>
        <v/>
      </c>
      <c r="E411" s="11" t="n"/>
      <c r="F411" s="14" t="n"/>
      <c r="G411" s="17" t="n"/>
      <c r="H411" s="14">
        <f>IF($F411="","",ROUND($F411*$G411,0))</f>
        <v/>
      </c>
      <c r="I411" s="14">
        <f>IF($F411="","",$F411+$H411)</f>
        <v/>
      </c>
      <c r="J411" s="14">
        <f>IF($A411="","",SUMIFS(AR_Receipts!$D:$D,AR_Receipts!$B:$B,$A411))</f>
        <v/>
      </c>
      <c r="K411" s="14">
        <f>IF($A411="","",MAX(0,$I411-$J411))</f>
        <v/>
      </c>
      <c r="L411" s="11" t="n"/>
      <c r="M411" s="15">
        <f>IF(OR($B411="", $L411=""),"", $B411+IFERROR(VLOOKUP($L411,Terms!$A:$B,2,FALSE),0))</f>
        <v/>
      </c>
      <c r="N411" s="16">
        <f>IF(OR($M411="", $K411&lt;=0),"", Settings!$B$3-$M411)</f>
        <v/>
      </c>
      <c r="O411" s="11">
        <f>IF($A411="","",IF($K411=0,"Paid",IF($J411=0,"Open","Partially Paid")))</f>
        <v/>
      </c>
      <c r="P411" s="11" t="n"/>
      <c r="Q411" s="11" t="n"/>
    </row>
    <row r="412">
      <c r="A412" s="11" t="n"/>
      <c r="B412" s="15" t="n"/>
      <c r="C412" s="11" t="n"/>
      <c r="D412" s="11">
        <f>IF($C412="","",IFERROR(VLOOKUP($C412,Customers!$A:$B,2,FALSE),""))</f>
        <v/>
      </c>
      <c r="E412" s="11" t="n"/>
      <c r="F412" s="14" t="n"/>
      <c r="G412" s="17" t="n"/>
      <c r="H412" s="14">
        <f>IF($F412="","",ROUND($F412*$G412,0))</f>
        <v/>
      </c>
      <c r="I412" s="14">
        <f>IF($F412="","",$F412+$H412)</f>
        <v/>
      </c>
      <c r="J412" s="14">
        <f>IF($A412="","",SUMIFS(AR_Receipts!$D:$D,AR_Receipts!$B:$B,$A412))</f>
        <v/>
      </c>
      <c r="K412" s="14">
        <f>IF($A412="","",MAX(0,$I412-$J412))</f>
        <v/>
      </c>
      <c r="L412" s="11" t="n"/>
      <c r="M412" s="15">
        <f>IF(OR($B412="", $L412=""),"", $B412+IFERROR(VLOOKUP($L412,Terms!$A:$B,2,FALSE),0))</f>
        <v/>
      </c>
      <c r="N412" s="16">
        <f>IF(OR($M412="", $K412&lt;=0),"", Settings!$B$3-$M412)</f>
        <v/>
      </c>
      <c r="O412" s="11">
        <f>IF($A412="","",IF($K412=0,"Paid",IF($J412=0,"Open","Partially Paid")))</f>
        <v/>
      </c>
      <c r="P412" s="11" t="n"/>
      <c r="Q412" s="11" t="n"/>
    </row>
    <row r="413">
      <c r="A413" s="11" t="n"/>
      <c r="B413" s="15" t="n"/>
      <c r="C413" s="11" t="n"/>
      <c r="D413" s="11">
        <f>IF($C413="","",IFERROR(VLOOKUP($C413,Customers!$A:$B,2,FALSE),""))</f>
        <v/>
      </c>
      <c r="E413" s="11" t="n"/>
      <c r="F413" s="14" t="n"/>
      <c r="G413" s="17" t="n"/>
      <c r="H413" s="14">
        <f>IF($F413="","",ROUND($F413*$G413,0))</f>
        <v/>
      </c>
      <c r="I413" s="14">
        <f>IF($F413="","",$F413+$H413)</f>
        <v/>
      </c>
      <c r="J413" s="14">
        <f>IF($A413="","",SUMIFS(AR_Receipts!$D:$D,AR_Receipts!$B:$B,$A413))</f>
        <v/>
      </c>
      <c r="K413" s="14">
        <f>IF($A413="","",MAX(0,$I413-$J413))</f>
        <v/>
      </c>
      <c r="L413" s="11" t="n"/>
      <c r="M413" s="15">
        <f>IF(OR($B413="", $L413=""),"", $B413+IFERROR(VLOOKUP($L413,Terms!$A:$B,2,FALSE),0))</f>
        <v/>
      </c>
      <c r="N413" s="16">
        <f>IF(OR($M413="", $K413&lt;=0),"", Settings!$B$3-$M413)</f>
        <v/>
      </c>
      <c r="O413" s="11">
        <f>IF($A413="","",IF($K413=0,"Paid",IF($J413=0,"Open","Partially Paid")))</f>
        <v/>
      </c>
      <c r="P413" s="11" t="n"/>
      <c r="Q413" s="11" t="n"/>
    </row>
    <row r="414">
      <c r="A414" s="11" t="n"/>
      <c r="B414" s="15" t="n"/>
      <c r="C414" s="11" t="n"/>
      <c r="D414" s="11">
        <f>IF($C414="","",IFERROR(VLOOKUP($C414,Customers!$A:$B,2,FALSE),""))</f>
        <v/>
      </c>
      <c r="E414" s="11" t="n"/>
      <c r="F414" s="14" t="n"/>
      <c r="G414" s="17" t="n"/>
      <c r="H414" s="14">
        <f>IF($F414="","",ROUND($F414*$G414,0))</f>
        <v/>
      </c>
      <c r="I414" s="14">
        <f>IF($F414="","",$F414+$H414)</f>
        <v/>
      </c>
      <c r="J414" s="14">
        <f>IF($A414="","",SUMIFS(AR_Receipts!$D:$D,AR_Receipts!$B:$B,$A414))</f>
        <v/>
      </c>
      <c r="K414" s="14">
        <f>IF($A414="","",MAX(0,$I414-$J414))</f>
        <v/>
      </c>
      <c r="L414" s="11" t="n"/>
      <c r="M414" s="15">
        <f>IF(OR($B414="", $L414=""),"", $B414+IFERROR(VLOOKUP($L414,Terms!$A:$B,2,FALSE),0))</f>
        <v/>
      </c>
      <c r="N414" s="16">
        <f>IF(OR($M414="", $K414&lt;=0),"", Settings!$B$3-$M414)</f>
        <v/>
      </c>
      <c r="O414" s="11">
        <f>IF($A414="","",IF($K414=0,"Paid",IF($J414=0,"Open","Partially Paid")))</f>
        <v/>
      </c>
      <c r="P414" s="11" t="n"/>
      <c r="Q414" s="11" t="n"/>
    </row>
    <row r="415">
      <c r="A415" s="11" t="n"/>
      <c r="B415" s="15" t="n"/>
      <c r="C415" s="11" t="n"/>
      <c r="D415" s="11">
        <f>IF($C415="","",IFERROR(VLOOKUP($C415,Customers!$A:$B,2,FALSE),""))</f>
        <v/>
      </c>
      <c r="E415" s="11" t="n"/>
      <c r="F415" s="14" t="n"/>
      <c r="G415" s="17" t="n"/>
      <c r="H415" s="14">
        <f>IF($F415="","",ROUND($F415*$G415,0))</f>
        <v/>
      </c>
      <c r="I415" s="14">
        <f>IF($F415="","",$F415+$H415)</f>
        <v/>
      </c>
      <c r="J415" s="14">
        <f>IF($A415="","",SUMIFS(AR_Receipts!$D:$D,AR_Receipts!$B:$B,$A415))</f>
        <v/>
      </c>
      <c r="K415" s="14">
        <f>IF($A415="","",MAX(0,$I415-$J415))</f>
        <v/>
      </c>
      <c r="L415" s="11" t="n"/>
      <c r="M415" s="15">
        <f>IF(OR($B415="", $L415=""),"", $B415+IFERROR(VLOOKUP($L415,Terms!$A:$B,2,FALSE),0))</f>
        <v/>
      </c>
      <c r="N415" s="16">
        <f>IF(OR($M415="", $K415&lt;=0),"", Settings!$B$3-$M415)</f>
        <v/>
      </c>
      <c r="O415" s="11">
        <f>IF($A415="","",IF($K415=0,"Paid",IF($J415=0,"Open","Partially Paid")))</f>
        <v/>
      </c>
      <c r="P415" s="11" t="n"/>
      <c r="Q415" s="11" t="n"/>
    </row>
    <row r="416">
      <c r="A416" s="11" t="n"/>
      <c r="B416" s="15" t="n"/>
      <c r="C416" s="11" t="n"/>
      <c r="D416" s="11">
        <f>IF($C416="","",IFERROR(VLOOKUP($C416,Customers!$A:$B,2,FALSE),""))</f>
        <v/>
      </c>
      <c r="E416" s="11" t="n"/>
      <c r="F416" s="14" t="n"/>
      <c r="G416" s="17" t="n"/>
      <c r="H416" s="14">
        <f>IF($F416="","",ROUND($F416*$G416,0))</f>
        <v/>
      </c>
      <c r="I416" s="14">
        <f>IF($F416="","",$F416+$H416)</f>
        <v/>
      </c>
      <c r="J416" s="14">
        <f>IF($A416="","",SUMIFS(AR_Receipts!$D:$D,AR_Receipts!$B:$B,$A416))</f>
        <v/>
      </c>
      <c r="K416" s="14">
        <f>IF($A416="","",MAX(0,$I416-$J416))</f>
        <v/>
      </c>
      <c r="L416" s="11" t="n"/>
      <c r="M416" s="15">
        <f>IF(OR($B416="", $L416=""),"", $B416+IFERROR(VLOOKUP($L416,Terms!$A:$B,2,FALSE),0))</f>
        <v/>
      </c>
      <c r="N416" s="16">
        <f>IF(OR($M416="", $K416&lt;=0),"", Settings!$B$3-$M416)</f>
        <v/>
      </c>
      <c r="O416" s="11">
        <f>IF($A416="","",IF($K416=0,"Paid",IF($J416=0,"Open","Partially Paid")))</f>
        <v/>
      </c>
      <c r="P416" s="11" t="n"/>
      <c r="Q416" s="11" t="n"/>
    </row>
    <row r="417">
      <c r="A417" s="11" t="n"/>
      <c r="B417" s="15" t="n"/>
      <c r="C417" s="11" t="n"/>
      <c r="D417" s="11">
        <f>IF($C417="","",IFERROR(VLOOKUP($C417,Customers!$A:$B,2,FALSE),""))</f>
        <v/>
      </c>
      <c r="E417" s="11" t="n"/>
      <c r="F417" s="14" t="n"/>
      <c r="G417" s="17" t="n"/>
      <c r="H417" s="14">
        <f>IF($F417="","",ROUND($F417*$G417,0))</f>
        <v/>
      </c>
      <c r="I417" s="14">
        <f>IF($F417="","",$F417+$H417)</f>
        <v/>
      </c>
      <c r="J417" s="14">
        <f>IF($A417="","",SUMIFS(AR_Receipts!$D:$D,AR_Receipts!$B:$B,$A417))</f>
        <v/>
      </c>
      <c r="K417" s="14">
        <f>IF($A417="","",MAX(0,$I417-$J417))</f>
        <v/>
      </c>
      <c r="L417" s="11" t="n"/>
      <c r="M417" s="15">
        <f>IF(OR($B417="", $L417=""),"", $B417+IFERROR(VLOOKUP($L417,Terms!$A:$B,2,FALSE),0))</f>
        <v/>
      </c>
      <c r="N417" s="16">
        <f>IF(OR($M417="", $K417&lt;=0),"", Settings!$B$3-$M417)</f>
        <v/>
      </c>
      <c r="O417" s="11">
        <f>IF($A417="","",IF($K417=0,"Paid",IF($J417=0,"Open","Partially Paid")))</f>
        <v/>
      </c>
      <c r="P417" s="11" t="n"/>
      <c r="Q417" s="11" t="n"/>
    </row>
    <row r="418">
      <c r="A418" s="11" t="n"/>
      <c r="B418" s="15" t="n"/>
      <c r="C418" s="11" t="n"/>
      <c r="D418" s="11">
        <f>IF($C418="","",IFERROR(VLOOKUP($C418,Customers!$A:$B,2,FALSE),""))</f>
        <v/>
      </c>
      <c r="E418" s="11" t="n"/>
      <c r="F418" s="14" t="n"/>
      <c r="G418" s="17" t="n"/>
      <c r="H418" s="14">
        <f>IF($F418="","",ROUND($F418*$G418,0))</f>
        <v/>
      </c>
      <c r="I418" s="14">
        <f>IF($F418="","",$F418+$H418)</f>
        <v/>
      </c>
      <c r="J418" s="14">
        <f>IF($A418="","",SUMIFS(AR_Receipts!$D:$D,AR_Receipts!$B:$B,$A418))</f>
        <v/>
      </c>
      <c r="K418" s="14">
        <f>IF($A418="","",MAX(0,$I418-$J418))</f>
        <v/>
      </c>
      <c r="L418" s="11" t="n"/>
      <c r="M418" s="15">
        <f>IF(OR($B418="", $L418=""),"", $B418+IFERROR(VLOOKUP($L418,Terms!$A:$B,2,FALSE),0))</f>
        <v/>
      </c>
      <c r="N418" s="16">
        <f>IF(OR($M418="", $K418&lt;=0),"", Settings!$B$3-$M418)</f>
        <v/>
      </c>
      <c r="O418" s="11">
        <f>IF($A418="","",IF($K418=0,"Paid",IF($J418=0,"Open","Partially Paid")))</f>
        <v/>
      </c>
      <c r="P418" s="11" t="n"/>
      <c r="Q418" s="11" t="n"/>
    </row>
    <row r="419">
      <c r="A419" s="11" t="n"/>
      <c r="B419" s="15" t="n"/>
      <c r="C419" s="11" t="n"/>
      <c r="D419" s="11">
        <f>IF($C419="","",IFERROR(VLOOKUP($C419,Customers!$A:$B,2,FALSE),""))</f>
        <v/>
      </c>
      <c r="E419" s="11" t="n"/>
      <c r="F419" s="14" t="n"/>
      <c r="G419" s="17" t="n"/>
      <c r="H419" s="14">
        <f>IF($F419="","",ROUND($F419*$G419,0))</f>
        <v/>
      </c>
      <c r="I419" s="14">
        <f>IF($F419="","",$F419+$H419)</f>
        <v/>
      </c>
      <c r="J419" s="14">
        <f>IF($A419="","",SUMIFS(AR_Receipts!$D:$D,AR_Receipts!$B:$B,$A419))</f>
        <v/>
      </c>
      <c r="K419" s="14">
        <f>IF($A419="","",MAX(0,$I419-$J419))</f>
        <v/>
      </c>
      <c r="L419" s="11" t="n"/>
      <c r="M419" s="15">
        <f>IF(OR($B419="", $L419=""),"", $B419+IFERROR(VLOOKUP($L419,Terms!$A:$B,2,FALSE),0))</f>
        <v/>
      </c>
      <c r="N419" s="16">
        <f>IF(OR($M419="", $K419&lt;=0),"", Settings!$B$3-$M419)</f>
        <v/>
      </c>
      <c r="O419" s="11">
        <f>IF($A419="","",IF($K419=0,"Paid",IF($J419=0,"Open","Partially Paid")))</f>
        <v/>
      </c>
      <c r="P419" s="11" t="n"/>
      <c r="Q419" s="11" t="n"/>
    </row>
    <row r="420">
      <c r="A420" s="11" t="n"/>
      <c r="B420" s="15" t="n"/>
      <c r="C420" s="11" t="n"/>
      <c r="D420" s="11">
        <f>IF($C420="","",IFERROR(VLOOKUP($C420,Customers!$A:$B,2,FALSE),""))</f>
        <v/>
      </c>
      <c r="E420" s="11" t="n"/>
      <c r="F420" s="14" t="n"/>
      <c r="G420" s="17" t="n"/>
      <c r="H420" s="14">
        <f>IF($F420="","",ROUND($F420*$G420,0))</f>
        <v/>
      </c>
      <c r="I420" s="14">
        <f>IF($F420="","",$F420+$H420)</f>
        <v/>
      </c>
      <c r="J420" s="14">
        <f>IF($A420="","",SUMIFS(AR_Receipts!$D:$D,AR_Receipts!$B:$B,$A420))</f>
        <v/>
      </c>
      <c r="K420" s="14">
        <f>IF($A420="","",MAX(0,$I420-$J420))</f>
        <v/>
      </c>
      <c r="L420" s="11" t="n"/>
      <c r="M420" s="15">
        <f>IF(OR($B420="", $L420=""),"", $B420+IFERROR(VLOOKUP($L420,Terms!$A:$B,2,FALSE),0))</f>
        <v/>
      </c>
      <c r="N420" s="16">
        <f>IF(OR($M420="", $K420&lt;=0),"", Settings!$B$3-$M420)</f>
        <v/>
      </c>
      <c r="O420" s="11">
        <f>IF($A420="","",IF($K420=0,"Paid",IF($J420=0,"Open","Partially Paid")))</f>
        <v/>
      </c>
      <c r="P420" s="11" t="n"/>
      <c r="Q420" s="11" t="n"/>
    </row>
    <row r="421">
      <c r="A421" s="11" t="n"/>
      <c r="B421" s="15" t="n"/>
      <c r="C421" s="11" t="n"/>
      <c r="D421" s="11">
        <f>IF($C421="","",IFERROR(VLOOKUP($C421,Customers!$A:$B,2,FALSE),""))</f>
        <v/>
      </c>
      <c r="E421" s="11" t="n"/>
      <c r="F421" s="14" t="n"/>
      <c r="G421" s="17" t="n"/>
      <c r="H421" s="14">
        <f>IF($F421="","",ROUND($F421*$G421,0))</f>
        <v/>
      </c>
      <c r="I421" s="14">
        <f>IF($F421="","",$F421+$H421)</f>
        <v/>
      </c>
      <c r="J421" s="14">
        <f>IF($A421="","",SUMIFS(AR_Receipts!$D:$D,AR_Receipts!$B:$B,$A421))</f>
        <v/>
      </c>
      <c r="K421" s="14">
        <f>IF($A421="","",MAX(0,$I421-$J421))</f>
        <v/>
      </c>
      <c r="L421" s="11" t="n"/>
      <c r="M421" s="15">
        <f>IF(OR($B421="", $L421=""),"", $B421+IFERROR(VLOOKUP($L421,Terms!$A:$B,2,FALSE),0))</f>
        <v/>
      </c>
      <c r="N421" s="16">
        <f>IF(OR($M421="", $K421&lt;=0),"", Settings!$B$3-$M421)</f>
        <v/>
      </c>
      <c r="O421" s="11">
        <f>IF($A421="","",IF($K421=0,"Paid",IF($J421=0,"Open","Partially Paid")))</f>
        <v/>
      </c>
      <c r="P421" s="11" t="n"/>
      <c r="Q421" s="11" t="n"/>
    </row>
    <row r="422">
      <c r="A422" s="11" t="n"/>
      <c r="B422" s="15" t="n"/>
      <c r="C422" s="11" t="n"/>
      <c r="D422" s="11">
        <f>IF($C422="","",IFERROR(VLOOKUP($C422,Customers!$A:$B,2,FALSE),""))</f>
        <v/>
      </c>
      <c r="E422" s="11" t="n"/>
      <c r="F422" s="14" t="n"/>
      <c r="G422" s="17" t="n"/>
      <c r="H422" s="14">
        <f>IF($F422="","",ROUND($F422*$G422,0))</f>
        <v/>
      </c>
      <c r="I422" s="14">
        <f>IF($F422="","",$F422+$H422)</f>
        <v/>
      </c>
      <c r="J422" s="14">
        <f>IF($A422="","",SUMIFS(AR_Receipts!$D:$D,AR_Receipts!$B:$B,$A422))</f>
        <v/>
      </c>
      <c r="K422" s="14">
        <f>IF($A422="","",MAX(0,$I422-$J422))</f>
        <v/>
      </c>
      <c r="L422" s="11" t="n"/>
      <c r="M422" s="15">
        <f>IF(OR($B422="", $L422=""),"", $B422+IFERROR(VLOOKUP($L422,Terms!$A:$B,2,FALSE),0))</f>
        <v/>
      </c>
      <c r="N422" s="16">
        <f>IF(OR($M422="", $K422&lt;=0),"", Settings!$B$3-$M422)</f>
        <v/>
      </c>
      <c r="O422" s="11">
        <f>IF($A422="","",IF($K422=0,"Paid",IF($J422=0,"Open","Partially Paid")))</f>
        <v/>
      </c>
      <c r="P422" s="11" t="n"/>
      <c r="Q422" s="11" t="n"/>
    </row>
    <row r="423">
      <c r="A423" s="11" t="n"/>
      <c r="B423" s="15" t="n"/>
      <c r="C423" s="11" t="n"/>
      <c r="D423" s="11">
        <f>IF($C423="","",IFERROR(VLOOKUP($C423,Customers!$A:$B,2,FALSE),""))</f>
        <v/>
      </c>
      <c r="E423" s="11" t="n"/>
      <c r="F423" s="14" t="n"/>
      <c r="G423" s="17" t="n"/>
      <c r="H423" s="14">
        <f>IF($F423="","",ROUND($F423*$G423,0))</f>
        <v/>
      </c>
      <c r="I423" s="14">
        <f>IF($F423="","",$F423+$H423)</f>
        <v/>
      </c>
      <c r="J423" s="14">
        <f>IF($A423="","",SUMIFS(AR_Receipts!$D:$D,AR_Receipts!$B:$B,$A423))</f>
        <v/>
      </c>
      <c r="K423" s="14">
        <f>IF($A423="","",MAX(0,$I423-$J423))</f>
        <v/>
      </c>
      <c r="L423" s="11" t="n"/>
      <c r="M423" s="15">
        <f>IF(OR($B423="", $L423=""),"", $B423+IFERROR(VLOOKUP($L423,Terms!$A:$B,2,FALSE),0))</f>
        <v/>
      </c>
      <c r="N423" s="16">
        <f>IF(OR($M423="", $K423&lt;=0),"", Settings!$B$3-$M423)</f>
        <v/>
      </c>
      <c r="O423" s="11">
        <f>IF($A423="","",IF($K423=0,"Paid",IF($J423=0,"Open","Partially Paid")))</f>
        <v/>
      </c>
      <c r="P423" s="11" t="n"/>
      <c r="Q423" s="11" t="n"/>
    </row>
    <row r="424">
      <c r="A424" s="11" t="n"/>
      <c r="B424" s="15" t="n"/>
      <c r="C424" s="11" t="n"/>
      <c r="D424" s="11">
        <f>IF($C424="","",IFERROR(VLOOKUP($C424,Customers!$A:$B,2,FALSE),""))</f>
        <v/>
      </c>
      <c r="E424" s="11" t="n"/>
      <c r="F424" s="14" t="n"/>
      <c r="G424" s="17" t="n"/>
      <c r="H424" s="14">
        <f>IF($F424="","",ROUND($F424*$G424,0))</f>
        <v/>
      </c>
      <c r="I424" s="14">
        <f>IF($F424="","",$F424+$H424)</f>
        <v/>
      </c>
      <c r="J424" s="14">
        <f>IF($A424="","",SUMIFS(AR_Receipts!$D:$D,AR_Receipts!$B:$B,$A424))</f>
        <v/>
      </c>
      <c r="K424" s="14">
        <f>IF($A424="","",MAX(0,$I424-$J424))</f>
        <v/>
      </c>
      <c r="L424" s="11" t="n"/>
      <c r="M424" s="15">
        <f>IF(OR($B424="", $L424=""),"", $B424+IFERROR(VLOOKUP($L424,Terms!$A:$B,2,FALSE),0))</f>
        <v/>
      </c>
      <c r="N424" s="16">
        <f>IF(OR($M424="", $K424&lt;=0),"", Settings!$B$3-$M424)</f>
        <v/>
      </c>
      <c r="O424" s="11">
        <f>IF($A424="","",IF($K424=0,"Paid",IF($J424=0,"Open","Partially Paid")))</f>
        <v/>
      </c>
      <c r="P424" s="11" t="n"/>
      <c r="Q424" s="11" t="n"/>
    </row>
    <row r="425">
      <c r="A425" s="11" t="n"/>
      <c r="B425" s="15" t="n"/>
      <c r="C425" s="11" t="n"/>
      <c r="D425" s="11">
        <f>IF($C425="","",IFERROR(VLOOKUP($C425,Customers!$A:$B,2,FALSE),""))</f>
        <v/>
      </c>
      <c r="E425" s="11" t="n"/>
      <c r="F425" s="14" t="n"/>
      <c r="G425" s="17" t="n"/>
      <c r="H425" s="14">
        <f>IF($F425="","",ROUND($F425*$G425,0))</f>
        <v/>
      </c>
      <c r="I425" s="14">
        <f>IF($F425="","",$F425+$H425)</f>
        <v/>
      </c>
      <c r="J425" s="14">
        <f>IF($A425="","",SUMIFS(AR_Receipts!$D:$D,AR_Receipts!$B:$B,$A425))</f>
        <v/>
      </c>
      <c r="K425" s="14">
        <f>IF($A425="","",MAX(0,$I425-$J425))</f>
        <v/>
      </c>
      <c r="L425" s="11" t="n"/>
      <c r="M425" s="15">
        <f>IF(OR($B425="", $L425=""),"", $B425+IFERROR(VLOOKUP($L425,Terms!$A:$B,2,FALSE),0))</f>
        <v/>
      </c>
      <c r="N425" s="16">
        <f>IF(OR($M425="", $K425&lt;=0),"", Settings!$B$3-$M425)</f>
        <v/>
      </c>
      <c r="O425" s="11">
        <f>IF($A425="","",IF($K425=0,"Paid",IF($J425=0,"Open","Partially Paid")))</f>
        <v/>
      </c>
      <c r="P425" s="11" t="n"/>
      <c r="Q425" s="11" t="n"/>
    </row>
    <row r="426">
      <c r="A426" s="11" t="n"/>
      <c r="B426" s="15" t="n"/>
      <c r="C426" s="11" t="n"/>
      <c r="D426" s="11">
        <f>IF($C426="","",IFERROR(VLOOKUP($C426,Customers!$A:$B,2,FALSE),""))</f>
        <v/>
      </c>
      <c r="E426" s="11" t="n"/>
      <c r="F426" s="14" t="n"/>
      <c r="G426" s="17" t="n"/>
      <c r="H426" s="14">
        <f>IF($F426="","",ROUND($F426*$G426,0))</f>
        <v/>
      </c>
      <c r="I426" s="14">
        <f>IF($F426="","",$F426+$H426)</f>
        <v/>
      </c>
      <c r="J426" s="14">
        <f>IF($A426="","",SUMIFS(AR_Receipts!$D:$D,AR_Receipts!$B:$B,$A426))</f>
        <v/>
      </c>
      <c r="K426" s="14">
        <f>IF($A426="","",MAX(0,$I426-$J426))</f>
        <v/>
      </c>
      <c r="L426" s="11" t="n"/>
      <c r="M426" s="15">
        <f>IF(OR($B426="", $L426=""),"", $B426+IFERROR(VLOOKUP($L426,Terms!$A:$B,2,FALSE),0))</f>
        <v/>
      </c>
      <c r="N426" s="16">
        <f>IF(OR($M426="", $K426&lt;=0),"", Settings!$B$3-$M426)</f>
        <v/>
      </c>
      <c r="O426" s="11">
        <f>IF($A426="","",IF($K426=0,"Paid",IF($J426=0,"Open","Partially Paid")))</f>
        <v/>
      </c>
      <c r="P426" s="11" t="n"/>
      <c r="Q426" s="11" t="n"/>
    </row>
    <row r="427">
      <c r="A427" s="11" t="n"/>
      <c r="B427" s="15" t="n"/>
      <c r="C427" s="11" t="n"/>
      <c r="D427" s="11">
        <f>IF($C427="","",IFERROR(VLOOKUP($C427,Customers!$A:$B,2,FALSE),""))</f>
        <v/>
      </c>
      <c r="E427" s="11" t="n"/>
      <c r="F427" s="14" t="n"/>
      <c r="G427" s="17" t="n"/>
      <c r="H427" s="14">
        <f>IF($F427="","",ROUND($F427*$G427,0))</f>
        <v/>
      </c>
      <c r="I427" s="14">
        <f>IF($F427="","",$F427+$H427)</f>
        <v/>
      </c>
      <c r="J427" s="14">
        <f>IF($A427="","",SUMIFS(AR_Receipts!$D:$D,AR_Receipts!$B:$B,$A427))</f>
        <v/>
      </c>
      <c r="K427" s="14">
        <f>IF($A427="","",MAX(0,$I427-$J427))</f>
        <v/>
      </c>
      <c r="L427" s="11" t="n"/>
      <c r="M427" s="15">
        <f>IF(OR($B427="", $L427=""),"", $B427+IFERROR(VLOOKUP($L427,Terms!$A:$B,2,FALSE),0))</f>
        <v/>
      </c>
      <c r="N427" s="16">
        <f>IF(OR($M427="", $K427&lt;=0),"", Settings!$B$3-$M427)</f>
        <v/>
      </c>
      <c r="O427" s="11">
        <f>IF($A427="","",IF($K427=0,"Paid",IF($J427=0,"Open","Partially Paid")))</f>
        <v/>
      </c>
      <c r="P427" s="11" t="n"/>
      <c r="Q427" s="11" t="n"/>
    </row>
    <row r="428">
      <c r="A428" s="11" t="n"/>
      <c r="B428" s="15" t="n"/>
      <c r="C428" s="11" t="n"/>
      <c r="D428" s="11">
        <f>IF($C428="","",IFERROR(VLOOKUP($C428,Customers!$A:$B,2,FALSE),""))</f>
        <v/>
      </c>
      <c r="E428" s="11" t="n"/>
      <c r="F428" s="14" t="n"/>
      <c r="G428" s="17" t="n"/>
      <c r="H428" s="14">
        <f>IF($F428="","",ROUND($F428*$G428,0))</f>
        <v/>
      </c>
      <c r="I428" s="14">
        <f>IF($F428="","",$F428+$H428)</f>
        <v/>
      </c>
      <c r="J428" s="14">
        <f>IF($A428="","",SUMIFS(AR_Receipts!$D:$D,AR_Receipts!$B:$B,$A428))</f>
        <v/>
      </c>
      <c r="K428" s="14">
        <f>IF($A428="","",MAX(0,$I428-$J428))</f>
        <v/>
      </c>
      <c r="L428" s="11" t="n"/>
      <c r="M428" s="15">
        <f>IF(OR($B428="", $L428=""),"", $B428+IFERROR(VLOOKUP($L428,Terms!$A:$B,2,FALSE),0))</f>
        <v/>
      </c>
      <c r="N428" s="16">
        <f>IF(OR($M428="", $K428&lt;=0),"", Settings!$B$3-$M428)</f>
        <v/>
      </c>
      <c r="O428" s="11">
        <f>IF($A428="","",IF($K428=0,"Paid",IF($J428=0,"Open","Partially Paid")))</f>
        <v/>
      </c>
      <c r="P428" s="11" t="n"/>
      <c r="Q428" s="11" t="n"/>
    </row>
    <row r="429">
      <c r="A429" s="11" t="n"/>
      <c r="B429" s="15" t="n"/>
      <c r="C429" s="11" t="n"/>
      <c r="D429" s="11">
        <f>IF($C429="","",IFERROR(VLOOKUP($C429,Customers!$A:$B,2,FALSE),""))</f>
        <v/>
      </c>
      <c r="E429" s="11" t="n"/>
      <c r="F429" s="14" t="n"/>
      <c r="G429" s="17" t="n"/>
      <c r="H429" s="14">
        <f>IF($F429="","",ROUND($F429*$G429,0))</f>
        <v/>
      </c>
      <c r="I429" s="14">
        <f>IF($F429="","",$F429+$H429)</f>
        <v/>
      </c>
      <c r="J429" s="14">
        <f>IF($A429="","",SUMIFS(AR_Receipts!$D:$D,AR_Receipts!$B:$B,$A429))</f>
        <v/>
      </c>
      <c r="K429" s="14">
        <f>IF($A429="","",MAX(0,$I429-$J429))</f>
        <v/>
      </c>
      <c r="L429" s="11" t="n"/>
      <c r="M429" s="15">
        <f>IF(OR($B429="", $L429=""),"", $B429+IFERROR(VLOOKUP($L429,Terms!$A:$B,2,FALSE),0))</f>
        <v/>
      </c>
      <c r="N429" s="16">
        <f>IF(OR($M429="", $K429&lt;=0),"", Settings!$B$3-$M429)</f>
        <v/>
      </c>
      <c r="O429" s="11">
        <f>IF($A429="","",IF($K429=0,"Paid",IF($J429=0,"Open","Partially Paid")))</f>
        <v/>
      </c>
      <c r="P429" s="11" t="n"/>
      <c r="Q429" s="11" t="n"/>
    </row>
    <row r="430">
      <c r="A430" s="11" t="n"/>
      <c r="B430" s="15" t="n"/>
      <c r="C430" s="11" t="n"/>
      <c r="D430" s="11">
        <f>IF($C430="","",IFERROR(VLOOKUP($C430,Customers!$A:$B,2,FALSE),""))</f>
        <v/>
      </c>
      <c r="E430" s="11" t="n"/>
      <c r="F430" s="14" t="n"/>
      <c r="G430" s="17" t="n"/>
      <c r="H430" s="14">
        <f>IF($F430="","",ROUND($F430*$G430,0))</f>
        <v/>
      </c>
      <c r="I430" s="14">
        <f>IF($F430="","",$F430+$H430)</f>
        <v/>
      </c>
      <c r="J430" s="14">
        <f>IF($A430="","",SUMIFS(AR_Receipts!$D:$D,AR_Receipts!$B:$B,$A430))</f>
        <v/>
      </c>
      <c r="K430" s="14">
        <f>IF($A430="","",MAX(0,$I430-$J430))</f>
        <v/>
      </c>
      <c r="L430" s="11" t="n"/>
      <c r="M430" s="15">
        <f>IF(OR($B430="", $L430=""),"", $B430+IFERROR(VLOOKUP($L430,Terms!$A:$B,2,FALSE),0))</f>
        <v/>
      </c>
      <c r="N430" s="16">
        <f>IF(OR($M430="", $K430&lt;=0),"", Settings!$B$3-$M430)</f>
        <v/>
      </c>
      <c r="O430" s="11">
        <f>IF($A430="","",IF($K430=0,"Paid",IF($J430=0,"Open","Partially Paid")))</f>
        <v/>
      </c>
      <c r="P430" s="11" t="n"/>
      <c r="Q430" s="11" t="n"/>
    </row>
    <row r="431">
      <c r="A431" s="11" t="n"/>
      <c r="B431" s="15" t="n"/>
      <c r="C431" s="11" t="n"/>
      <c r="D431" s="11">
        <f>IF($C431="","",IFERROR(VLOOKUP($C431,Customers!$A:$B,2,FALSE),""))</f>
        <v/>
      </c>
      <c r="E431" s="11" t="n"/>
      <c r="F431" s="14" t="n"/>
      <c r="G431" s="17" t="n"/>
      <c r="H431" s="14">
        <f>IF($F431="","",ROUND($F431*$G431,0))</f>
        <v/>
      </c>
      <c r="I431" s="14">
        <f>IF($F431="","",$F431+$H431)</f>
        <v/>
      </c>
      <c r="J431" s="14">
        <f>IF($A431="","",SUMIFS(AR_Receipts!$D:$D,AR_Receipts!$B:$B,$A431))</f>
        <v/>
      </c>
      <c r="K431" s="14">
        <f>IF($A431="","",MAX(0,$I431-$J431))</f>
        <v/>
      </c>
      <c r="L431" s="11" t="n"/>
      <c r="M431" s="15">
        <f>IF(OR($B431="", $L431=""),"", $B431+IFERROR(VLOOKUP($L431,Terms!$A:$B,2,FALSE),0))</f>
        <v/>
      </c>
      <c r="N431" s="16">
        <f>IF(OR($M431="", $K431&lt;=0),"", Settings!$B$3-$M431)</f>
        <v/>
      </c>
      <c r="O431" s="11">
        <f>IF($A431="","",IF($K431=0,"Paid",IF($J431=0,"Open","Partially Paid")))</f>
        <v/>
      </c>
      <c r="P431" s="11" t="n"/>
      <c r="Q431" s="11" t="n"/>
    </row>
    <row r="432">
      <c r="A432" s="11" t="n"/>
      <c r="B432" s="15" t="n"/>
      <c r="C432" s="11" t="n"/>
      <c r="D432" s="11">
        <f>IF($C432="","",IFERROR(VLOOKUP($C432,Customers!$A:$B,2,FALSE),""))</f>
        <v/>
      </c>
      <c r="E432" s="11" t="n"/>
      <c r="F432" s="14" t="n"/>
      <c r="G432" s="17" t="n"/>
      <c r="H432" s="14">
        <f>IF($F432="","",ROUND($F432*$G432,0))</f>
        <v/>
      </c>
      <c r="I432" s="14">
        <f>IF($F432="","",$F432+$H432)</f>
        <v/>
      </c>
      <c r="J432" s="14">
        <f>IF($A432="","",SUMIFS(AR_Receipts!$D:$D,AR_Receipts!$B:$B,$A432))</f>
        <v/>
      </c>
      <c r="K432" s="14">
        <f>IF($A432="","",MAX(0,$I432-$J432))</f>
        <v/>
      </c>
      <c r="L432" s="11" t="n"/>
      <c r="M432" s="15">
        <f>IF(OR($B432="", $L432=""),"", $B432+IFERROR(VLOOKUP($L432,Terms!$A:$B,2,FALSE),0))</f>
        <v/>
      </c>
      <c r="N432" s="16">
        <f>IF(OR($M432="", $K432&lt;=0),"", Settings!$B$3-$M432)</f>
        <v/>
      </c>
      <c r="O432" s="11">
        <f>IF($A432="","",IF($K432=0,"Paid",IF($J432=0,"Open","Partially Paid")))</f>
        <v/>
      </c>
      <c r="P432" s="11" t="n"/>
      <c r="Q432" s="11" t="n"/>
    </row>
    <row r="433">
      <c r="A433" s="11" t="n"/>
      <c r="B433" s="15" t="n"/>
      <c r="C433" s="11" t="n"/>
      <c r="D433" s="11">
        <f>IF($C433="","",IFERROR(VLOOKUP($C433,Customers!$A:$B,2,FALSE),""))</f>
        <v/>
      </c>
      <c r="E433" s="11" t="n"/>
      <c r="F433" s="14" t="n"/>
      <c r="G433" s="17" t="n"/>
      <c r="H433" s="14">
        <f>IF($F433="","",ROUND($F433*$G433,0))</f>
        <v/>
      </c>
      <c r="I433" s="14">
        <f>IF($F433="","",$F433+$H433)</f>
        <v/>
      </c>
      <c r="J433" s="14">
        <f>IF($A433="","",SUMIFS(AR_Receipts!$D:$D,AR_Receipts!$B:$B,$A433))</f>
        <v/>
      </c>
      <c r="K433" s="14">
        <f>IF($A433="","",MAX(0,$I433-$J433))</f>
        <v/>
      </c>
      <c r="L433" s="11" t="n"/>
      <c r="M433" s="15">
        <f>IF(OR($B433="", $L433=""),"", $B433+IFERROR(VLOOKUP($L433,Terms!$A:$B,2,FALSE),0))</f>
        <v/>
      </c>
      <c r="N433" s="16">
        <f>IF(OR($M433="", $K433&lt;=0),"", Settings!$B$3-$M433)</f>
        <v/>
      </c>
      <c r="O433" s="11">
        <f>IF($A433="","",IF($K433=0,"Paid",IF($J433=0,"Open","Partially Paid")))</f>
        <v/>
      </c>
      <c r="P433" s="11" t="n"/>
      <c r="Q433" s="11" t="n"/>
    </row>
    <row r="434">
      <c r="A434" s="11" t="n"/>
      <c r="B434" s="15" t="n"/>
      <c r="C434" s="11" t="n"/>
      <c r="D434" s="11">
        <f>IF($C434="","",IFERROR(VLOOKUP($C434,Customers!$A:$B,2,FALSE),""))</f>
        <v/>
      </c>
      <c r="E434" s="11" t="n"/>
      <c r="F434" s="14" t="n"/>
      <c r="G434" s="17" t="n"/>
      <c r="H434" s="14">
        <f>IF($F434="","",ROUND($F434*$G434,0))</f>
        <v/>
      </c>
      <c r="I434" s="14">
        <f>IF($F434="","",$F434+$H434)</f>
        <v/>
      </c>
      <c r="J434" s="14">
        <f>IF($A434="","",SUMIFS(AR_Receipts!$D:$D,AR_Receipts!$B:$B,$A434))</f>
        <v/>
      </c>
      <c r="K434" s="14">
        <f>IF($A434="","",MAX(0,$I434-$J434))</f>
        <v/>
      </c>
      <c r="L434" s="11" t="n"/>
      <c r="M434" s="15">
        <f>IF(OR($B434="", $L434=""),"", $B434+IFERROR(VLOOKUP($L434,Terms!$A:$B,2,FALSE),0))</f>
        <v/>
      </c>
      <c r="N434" s="16">
        <f>IF(OR($M434="", $K434&lt;=0),"", Settings!$B$3-$M434)</f>
        <v/>
      </c>
      <c r="O434" s="11">
        <f>IF($A434="","",IF($K434=0,"Paid",IF($J434=0,"Open","Partially Paid")))</f>
        <v/>
      </c>
      <c r="P434" s="11" t="n"/>
      <c r="Q434" s="11" t="n"/>
    </row>
    <row r="435">
      <c r="A435" s="11" t="n"/>
      <c r="B435" s="15" t="n"/>
      <c r="C435" s="11" t="n"/>
      <c r="D435" s="11">
        <f>IF($C435="","",IFERROR(VLOOKUP($C435,Customers!$A:$B,2,FALSE),""))</f>
        <v/>
      </c>
      <c r="E435" s="11" t="n"/>
      <c r="F435" s="14" t="n"/>
      <c r="G435" s="17" t="n"/>
      <c r="H435" s="14">
        <f>IF($F435="","",ROUND($F435*$G435,0))</f>
        <v/>
      </c>
      <c r="I435" s="14">
        <f>IF($F435="","",$F435+$H435)</f>
        <v/>
      </c>
      <c r="J435" s="14">
        <f>IF($A435="","",SUMIFS(AR_Receipts!$D:$D,AR_Receipts!$B:$B,$A435))</f>
        <v/>
      </c>
      <c r="K435" s="14">
        <f>IF($A435="","",MAX(0,$I435-$J435))</f>
        <v/>
      </c>
      <c r="L435" s="11" t="n"/>
      <c r="M435" s="15">
        <f>IF(OR($B435="", $L435=""),"", $B435+IFERROR(VLOOKUP($L435,Terms!$A:$B,2,FALSE),0))</f>
        <v/>
      </c>
      <c r="N435" s="16">
        <f>IF(OR($M435="", $K435&lt;=0),"", Settings!$B$3-$M435)</f>
        <v/>
      </c>
      <c r="O435" s="11">
        <f>IF($A435="","",IF($K435=0,"Paid",IF($J435=0,"Open","Partially Paid")))</f>
        <v/>
      </c>
      <c r="P435" s="11" t="n"/>
      <c r="Q435" s="11" t="n"/>
    </row>
    <row r="436">
      <c r="A436" s="11" t="n"/>
      <c r="B436" s="15" t="n"/>
      <c r="C436" s="11" t="n"/>
      <c r="D436" s="11">
        <f>IF($C436="","",IFERROR(VLOOKUP($C436,Customers!$A:$B,2,FALSE),""))</f>
        <v/>
      </c>
      <c r="E436" s="11" t="n"/>
      <c r="F436" s="14" t="n"/>
      <c r="G436" s="17" t="n"/>
      <c r="H436" s="14">
        <f>IF($F436="","",ROUND($F436*$G436,0))</f>
        <v/>
      </c>
      <c r="I436" s="14">
        <f>IF($F436="","",$F436+$H436)</f>
        <v/>
      </c>
      <c r="J436" s="14">
        <f>IF($A436="","",SUMIFS(AR_Receipts!$D:$D,AR_Receipts!$B:$B,$A436))</f>
        <v/>
      </c>
      <c r="K436" s="14">
        <f>IF($A436="","",MAX(0,$I436-$J436))</f>
        <v/>
      </c>
      <c r="L436" s="11" t="n"/>
      <c r="M436" s="15">
        <f>IF(OR($B436="", $L436=""),"", $B436+IFERROR(VLOOKUP($L436,Terms!$A:$B,2,FALSE),0))</f>
        <v/>
      </c>
      <c r="N436" s="16">
        <f>IF(OR($M436="", $K436&lt;=0),"", Settings!$B$3-$M436)</f>
        <v/>
      </c>
      <c r="O436" s="11">
        <f>IF($A436="","",IF($K436=0,"Paid",IF($J436=0,"Open","Partially Paid")))</f>
        <v/>
      </c>
      <c r="P436" s="11" t="n"/>
      <c r="Q436" s="11" t="n"/>
    </row>
    <row r="437">
      <c r="A437" s="11" t="n"/>
      <c r="B437" s="15" t="n"/>
      <c r="C437" s="11" t="n"/>
      <c r="D437" s="11">
        <f>IF($C437="","",IFERROR(VLOOKUP($C437,Customers!$A:$B,2,FALSE),""))</f>
        <v/>
      </c>
      <c r="E437" s="11" t="n"/>
      <c r="F437" s="14" t="n"/>
      <c r="G437" s="17" t="n"/>
      <c r="H437" s="14">
        <f>IF($F437="","",ROUND($F437*$G437,0))</f>
        <v/>
      </c>
      <c r="I437" s="14">
        <f>IF($F437="","",$F437+$H437)</f>
        <v/>
      </c>
      <c r="J437" s="14">
        <f>IF($A437="","",SUMIFS(AR_Receipts!$D:$D,AR_Receipts!$B:$B,$A437))</f>
        <v/>
      </c>
      <c r="K437" s="14">
        <f>IF($A437="","",MAX(0,$I437-$J437))</f>
        <v/>
      </c>
      <c r="L437" s="11" t="n"/>
      <c r="M437" s="15">
        <f>IF(OR($B437="", $L437=""),"", $B437+IFERROR(VLOOKUP($L437,Terms!$A:$B,2,FALSE),0))</f>
        <v/>
      </c>
      <c r="N437" s="16">
        <f>IF(OR($M437="", $K437&lt;=0),"", Settings!$B$3-$M437)</f>
        <v/>
      </c>
      <c r="O437" s="11">
        <f>IF($A437="","",IF($K437=0,"Paid",IF($J437=0,"Open","Partially Paid")))</f>
        <v/>
      </c>
      <c r="P437" s="11" t="n"/>
      <c r="Q437" s="11" t="n"/>
    </row>
    <row r="438">
      <c r="A438" s="11" t="n"/>
      <c r="B438" s="15" t="n"/>
      <c r="C438" s="11" t="n"/>
      <c r="D438" s="11">
        <f>IF($C438="","",IFERROR(VLOOKUP($C438,Customers!$A:$B,2,FALSE),""))</f>
        <v/>
      </c>
      <c r="E438" s="11" t="n"/>
      <c r="F438" s="14" t="n"/>
      <c r="G438" s="17" t="n"/>
      <c r="H438" s="14">
        <f>IF($F438="","",ROUND($F438*$G438,0))</f>
        <v/>
      </c>
      <c r="I438" s="14">
        <f>IF($F438="","",$F438+$H438)</f>
        <v/>
      </c>
      <c r="J438" s="14">
        <f>IF($A438="","",SUMIFS(AR_Receipts!$D:$D,AR_Receipts!$B:$B,$A438))</f>
        <v/>
      </c>
      <c r="K438" s="14">
        <f>IF($A438="","",MAX(0,$I438-$J438))</f>
        <v/>
      </c>
      <c r="L438" s="11" t="n"/>
      <c r="M438" s="15">
        <f>IF(OR($B438="", $L438=""),"", $B438+IFERROR(VLOOKUP($L438,Terms!$A:$B,2,FALSE),0))</f>
        <v/>
      </c>
      <c r="N438" s="16">
        <f>IF(OR($M438="", $K438&lt;=0),"", Settings!$B$3-$M438)</f>
        <v/>
      </c>
      <c r="O438" s="11">
        <f>IF($A438="","",IF($K438=0,"Paid",IF($J438=0,"Open","Partially Paid")))</f>
        <v/>
      </c>
      <c r="P438" s="11" t="n"/>
      <c r="Q438" s="11" t="n"/>
    </row>
    <row r="439">
      <c r="A439" s="11" t="n"/>
      <c r="B439" s="15" t="n"/>
      <c r="C439" s="11" t="n"/>
      <c r="D439" s="11">
        <f>IF($C439="","",IFERROR(VLOOKUP($C439,Customers!$A:$B,2,FALSE),""))</f>
        <v/>
      </c>
      <c r="E439" s="11" t="n"/>
      <c r="F439" s="14" t="n"/>
      <c r="G439" s="17" t="n"/>
      <c r="H439" s="14">
        <f>IF($F439="","",ROUND($F439*$G439,0))</f>
        <v/>
      </c>
      <c r="I439" s="14">
        <f>IF($F439="","",$F439+$H439)</f>
        <v/>
      </c>
      <c r="J439" s="14">
        <f>IF($A439="","",SUMIFS(AR_Receipts!$D:$D,AR_Receipts!$B:$B,$A439))</f>
        <v/>
      </c>
      <c r="K439" s="14">
        <f>IF($A439="","",MAX(0,$I439-$J439))</f>
        <v/>
      </c>
      <c r="L439" s="11" t="n"/>
      <c r="M439" s="15">
        <f>IF(OR($B439="", $L439=""),"", $B439+IFERROR(VLOOKUP($L439,Terms!$A:$B,2,FALSE),0))</f>
        <v/>
      </c>
      <c r="N439" s="16">
        <f>IF(OR($M439="", $K439&lt;=0),"", Settings!$B$3-$M439)</f>
        <v/>
      </c>
      <c r="O439" s="11">
        <f>IF($A439="","",IF($K439=0,"Paid",IF($J439=0,"Open","Partially Paid")))</f>
        <v/>
      </c>
      <c r="P439" s="11" t="n"/>
      <c r="Q439" s="11" t="n"/>
    </row>
    <row r="440">
      <c r="A440" s="11" t="n"/>
      <c r="B440" s="15" t="n"/>
      <c r="C440" s="11" t="n"/>
      <c r="D440" s="11">
        <f>IF($C440="","",IFERROR(VLOOKUP($C440,Customers!$A:$B,2,FALSE),""))</f>
        <v/>
      </c>
      <c r="E440" s="11" t="n"/>
      <c r="F440" s="14" t="n"/>
      <c r="G440" s="17" t="n"/>
      <c r="H440" s="14">
        <f>IF($F440="","",ROUND($F440*$G440,0))</f>
        <v/>
      </c>
      <c r="I440" s="14">
        <f>IF($F440="","",$F440+$H440)</f>
        <v/>
      </c>
      <c r="J440" s="14">
        <f>IF($A440="","",SUMIFS(AR_Receipts!$D:$D,AR_Receipts!$B:$B,$A440))</f>
        <v/>
      </c>
      <c r="K440" s="14">
        <f>IF($A440="","",MAX(0,$I440-$J440))</f>
        <v/>
      </c>
      <c r="L440" s="11" t="n"/>
      <c r="M440" s="15">
        <f>IF(OR($B440="", $L440=""),"", $B440+IFERROR(VLOOKUP($L440,Terms!$A:$B,2,FALSE),0))</f>
        <v/>
      </c>
      <c r="N440" s="16">
        <f>IF(OR($M440="", $K440&lt;=0),"", Settings!$B$3-$M440)</f>
        <v/>
      </c>
      <c r="O440" s="11">
        <f>IF($A440="","",IF($K440=0,"Paid",IF($J440=0,"Open","Partially Paid")))</f>
        <v/>
      </c>
      <c r="P440" s="11" t="n"/>
      <c r="Q440" s="11" t="n"/>
    </row>
    <row r="441">
      <c r="A441" s="11" t="n"/>
      <c r="B441" s="15" t="n"/>
      <c r="C441" s="11" t="n"/>
      <c r="D441" s="11">
        <f>IF($C441="","",IFERROR(VLOOKUP($C441,Customers!$A:$B,2,FALSE),""))</f>
        <v/>
      </c>
      <c r="E441" s="11" t="n"/>
      <c r="F441" s="14" t="n"/>
      <c r="G441" s="17" t="n"/>
      <c r="H441" s="14">
        <f>IF($F441="","",ROUND($F441*$G441,0))</f>
        <v/>
      </c>
      <c r="I441" s="14">
        <f>IF($F441="","",$F441+$H441)</f>
        <v/>
      </c>
      <c r="J441" s="14">
        <f>IF($A441="","",SUMIFS(AR_Receipts!$D:$D,AR_Receipts!$B:$B,$A441))</f>
        <v/>
      </c>
      <c r="K441" s="14">
        <f>IF($A441="","",MAX(0,$I441-$J441))</f>
        <v/>
      </c>
      <c r="L441" s="11" t="n"/>
      <c r="M441" s="15">
        <f>IF(OR($B441="", $L441=""),"", $B441+IFERROR(VLOOKUP($L441,Terms!$A:$B,2,FALSE),0))</f>
        <v/>
      </c>
      <c r="N441" s="16">
        <f>IF(OR($M441="", $K441&lt;=0),"", Settings!$B$3-$M441)</f>
        <v/>
      </c>
      <c r="O441" s="11">
        <f>IF($A441="","",IF($K441=0,"Paid",IF($J441=0,"Open","Partially Paid")))</f>
        <v/>
      </c>
      <c r="P441" s="11" t="n"/>
      <c r="Q441" s="11" t="n"/>
    </row>
    <row r="442">
      <c r="A442" s="11" t="n"/>
      <c r="B442" s="15" t="n"/>
      <c r="C442" s="11" t="n"/>
      <c r="D442" s="11">
        <f>IF($C442="","",IFERROR(VLOOKUP($C442,Customers!$A:$B,2,FALSE),""))</f>
        <v/>
      </c>
      <c r="E442" s="11" t="n"/>
      <c r="F442" s="14" t="n"/>
      <c r="G442" s="17" t="n"/>
      <c r="H442" s="14">
        <f>IF($F442="","",ROUND($F442*$G442,0))</f>
        <v/>
      </c>
      <c r="I442" s="14">
        <f>IF($F442="","",$F442+$H442)</f>
        <v/>
      </c>
      <c r="J442" s="14">
        <f>IF($A442="","",SUMIFS(AR_Receipts!$D:$D,AR_Receipts!$B:$B,$A442))</f>
        <v/>
      </c>
      <c r="K442" s="14">
        <f>IF($A442="","",MAX(0,$I442-$J442))</f>
        <v/>
      </c>
      <c r="L442" s="11" t="n"/>
      <c r="M442" s="15">
        <f>IF(OR($B442="", $L442=""),"", $B442+IFERROR(VLOOKUP($L442,Terms!$A:$B,2,FALSE),0))</f>
        <v/>
      </c>
      <c r="N442" s="16">
        <f>IF(OR($M442="", $K442&lt;=0),"", Settings!$B$3-$M442)</f>
        <v/>
      </c>
      <c r="O442" s="11">
        <f>IF($A442="","",IF($K442=0,"Paid",IF($J442=0,"Open","Partially Paid")))</f>
        <v/>
      </c>
      <c r="P442" s="11" t="n"/>
      <c r="Q442" s="11" t="n"/>
    </row>
    <row r="443">
      <c r="A443" s="11" t="n"/>
      <c r="B443" s="15" t="n"/>
      <c r="C443" s="11" t="n"/>
      <c r="D443" s="11">
        <f>IF($C443="","",IFERROR(VLOOKUP($C443,Customers!$A:$B,2,FALSE),""))</f>
        <v/>
      </c>
      <c r="E443" s="11" t="n"/>
      <c r="F443" s="14" t="n"/>
      <c r="G443" s="17" t="n"/>
      <c r="H443" s="14">
        <f>IF($F443="","",ROUND($F443*$G443,0))</f>
        <v/>
      </c>
      <c r="I443" s="14">
        <f>IF($F443="","",$F443+$H443)</f>
        <v/>
      </c>
      <c r="J443" s="14">
        <f>IF($A443="","",SUMIFS(AR_Receipts!$D:$D,AR_Receipts!$B:$B,$A443))</f>
        <v/>
      </c>
      <c r="K443" s="14">
        <f>IF($A443="","",MAX(0,$I443-$J443))</f>
        <v/>
      </c>
      <c r="L443" s="11" t="n"/>
      <c r="M443" s="15">
        <f>IF(OR($B443="", $L443=""),"", $B443+IFERROR(VLOOKUP($L443,Terms!$A:$B,2,FALSE),0))</f>
        <v/>
      </c>
      <c r="N443" s="16">
        <f>IF(OR($M443="", $K443&lt;=0),"", Settings!$B$3-$M443)</f>
        <v/>
      </c>
      <c r="O443" s="11">
        <f>IF($A443="","",IF($K443=0,"Paid",IF($J443=0,"Open","Partially Paid")))</f>
        <v/>
      </c>
      <c r="P443" s="11" t="n"/>
      <c r="Q443" s="11" t="n"/>
    </row>
    <row r="444">
      <c r="A444" s="11" t="n"/>
      <c r="B444" s="15" t="n"/>
      <c r="C444" s="11" t="n"/>
      <c r="D444" s="11">
        <f>IF($C444="","",IFERROR(VLOOKUP($C444,Customers!$A:$B,2,FALSE),""))</f>
        <v/>
      </c>
      <c r="E444" s="11" t="n"/>
      <c r="F444" s="14" t="n"/>
      <c r="G444" s="17" t="n"/>
      <c r="H444" s="14">
        <f>IF($F444="","",ROUND($F444*$G444,0))</f>
        <v/>
      </c>
      <c r="I444" s="14">
        <f>IF($F444="","",$F444+$H444)</f>
        <v/>
      </c>
      <c r="J444" s="14">
        <f>IF($A444="","",SUMIFS(AR_Receipts!$D:$D,AR_Receipts!$B:$B,$A444))</f>
        <v/>
      </c>
      <c r="K444" s="14">
        <f>IF($A444="","",MAX(0,$I444-$J444))</f>
        <v/>
      </c>
      <c r="L444" s="11" t="n"/>
      <c r="M444" s="15">
        <f>IF(OR($B444="", $L444=""),"", $B444+IFERROR(VLOOKUP($L444,Terms!$A:$B,2,FALSE),0))</f>
        <v/>
      </c>
      <c r="N444" s="16">
        <f>IF(OR($M444="", $K444&lt;=0),"", Settings!$B$3-$M444)</f>
        <v/>
      </c>
      <c r="O444" s="11">
        <f>IF($A444="","",IF($K444=0,"Paid",IF($J444=0,"Open","Partially Paid")))</f>
        <v/>
      </c>
      <c r="P444" s="11" t="n"/>
      <c r="Q444" s="11" t="n"/>
    </row>
    <row r="445">
      <c r="A445" s="11" t="n"/>
      <c r="B445" s="15" t="n"/>
      <c r="C445" s="11" t="n"/>
      <c r="D445" s="11">
        <f>IF($C445="","",IFERROR(VLOOKUP($C445,Customers!$A:$B,2,FALSE),""))</f>
        <v/>
      </c>
      <c r="E445" s="11" t="n"/>
      <c r="F445" s="14" t="n"/>
      <c r="G445" s="17" t="n"/>
      <c r="H445" s="14">
        <f>IF($F445="","",ROUND($F445*$G445,0))</f>
        <v/>
      </c>
      <c r="I445" s="14">
        <f>IF($F445="","",$F445+$H445)</f>
        <v/>
      </c>
      <c r="J445" s="14">
        <f>IF($A445="","",SUMIFS(AR_Receipts!$D:$D,AR_Receipts!$B:$B,$A445))</f>
        <v/>
      </c>
      <c r="K445" s="14">
        <f>IF($A445="","",MAX(0,$I445-$J445))</f>
        <v/>
      </c>
      <c r="L445" s="11" t="n"/>
      <c r="M445" s="15">
        <f>IF(OR($B445="", $L445=""),"", $B445+IFERROR(VLOOKUP($L445,Terms!$A:$B,2,FALSE),0))</f>
        <v/>
      </c>
      <c r="N445" s="16">
        <f>IF(OR($M445="", $K445&lt;=0),"", Settings!$B$3-$M445)</f>
        <v/>
      </c>
      <c r="O445" s="11">
        <f>IF($A445="","",IF($K445=0,"Paid",IF($J445=0,"Open","Partially Paid")))</f>
        <v/>
      </c>
      <c r="P445" s="11" t="n"/>
      <c r="Q445" s="11" t="n"/>
    </row>
    <row r="446">
      <c r="A446" s="11" t="n"/>
      <c r="B446" s="15" t="n"/>
      <c r="C446" s="11" t="n"/>
      <c r="D446" s="11">
        <f>IF($C446="","",IFERROR(VLOOKUP($C446,Customers!$A:$B,2,FALSE),""))</f>
        <v/>
      </c>
      <c r="E446" s="11" t="n"/>
      <c r="F446" s="14" t="n"/>
      <c r="G446" s="17" t="n"/>
      <c r="H446" s="14">
        <f>IF($F446="","",ROUND($F446*$G446,0))</f>
        <v/>
      </c>
      <c r="I446" s="14">
        <f>IF($F446="","",$F446+$H446)</f>
        <v/>
      </c>
      <c r="J446" s="14">
        <f>IF($A446="","",SUMIFS(AR_Receipts!$D:$D,AR_Receipts!$B:$B,$A446))</f>
        <v/>
      </c>
      <c r="K446" s="14">
        <f>IF($A446="","",MAX(0,$I446-$J446))</f>
        <v/>
      </c>
      <c r="L446" s="11" t="n"/>
      <c r="M446" s="15">
        <f>IF(OR($B446="", $L446=""),"", $B446+IFERROR(VLOOKUP($L446,Terms!$A:$B,2,FALSE),0))</f>
        <v/>
      </c>
      <c r="N446" s="16">
        <f>IF(OR($M446="", $K446&lt;=0),"", Settings!$B$3-$M446)</f>
        <v/>
      </c>
      <c r="O446" s="11">
        <f>IF($A446="","",IF($K446=0,"Paid",IF($J446=0,"Open","Partially Paid")))</f>
        <v/>
      </c>
      <c r="P446" s="11" t="n"/>
      <c r="Q446" s="11" t="n"/>
    </row>
    <row r="447">
      <c r="A447" s="11" t="n"/>
      <c r="B447" s="15" t="n"/>
      <c r="C447" s="11" t="n"/>
      <c r="D447" s="11">
        <f>IF($C447="","",IFERROR(VLOOKUP($C447,Customers!$A:$B,2,FALSE),""))</f>
        <v/>
      </c>
      <c r="E447" s="11" t="n"/>
      <c r="F447" s="14" t="n"/>
      <c r="G447" s="17" t="n"/>
      <c r="H447" s="14">
        <f>IF($F447="","",ROUND($F447*$G447,0))</f>
        <v/>
      </c>
      <c r="I447" s="14">
        <f>IF($F447="","",$F447+$H447)</f>
        <v/>
      </c>
      <c r="J447" s="14">
        <f>IF($A447="","",SUMIFS(AR_Receipts!$D:$D,AR_Receipts!$B:$B,$A447))</f>
        <v/>
      </c>
      <c r="K447" s="14">
        <f>IF($A447="","",MAX(0,$I447-$J447))</f>
        <v/>
      </c>
      <c r="L447" s="11" t="n"/>
      <c r="M447" s="15">
        <f>IF(OR($B447="", $L447=""),"", $B447+IFERROR(VLOOKUP($L447,Terms!$A:$B,2,FALSE),0))</f>
        <v/>
      </c>
      <c r="N447" s="16">
        <f>IF(OR($M447="", $K447&lt;=0),"", Settings!$B$3-$M447)</f>
        <v/>
      </c>
      <c r="O447" s="11">
        <f>IF($A447="","",IF($K447=0,"Paid",IF($J447=0,"Open","Partially Paid")))</f>
        <v/>
      </c>
      <c r="P447" s="11" t="n"/>
      <c r="Q447" s="11" t="n"/>
    </row>
    <row r="448">
      <c r="A448" s="11" t="n"/>
      <c r="B448" s="15" t="n"/>
      <c r="C448" s="11" t="n"/>
      <c r="D448" s="11">
        <f>IF($C448="","",IFERROR(VLOOKUP($C448,Customers!$A:$B,2,FALSE),""))</f>
        <v/>
      </c>
      <c r="E448" s="11" t="n"/>
      <c r="F448" s="14" t="n"/>
      <c r="G448" s="17" t="n"/>
      <c r="H448" s="14">
        <f>IF($F448="","",ROUND($F448*$G448,0))</f>
        <v/>
      </c>
      <c r="I448" s="14">
        <f>IF($F448="","",$F448+$H448)</f>
        <v/>
      </c>
      <c r="J448" s="14">
        <f>IF($A448="","",SUMIFS(AR_Receipts!$D:$D,AR_Receipts!$B:$B,$A448))</f>
        <v/>
      </c>
      <c r="K448" s="14">
        <f>IF($A448="","",MAX(0,$I448-$J448))</f>
        <v/>
      </c>
      <c r="L448" s="11" t="n"/>
      <c r="M448" s="15">
        <f>IF(OR($B448="", $L448=""),"", $B448+IFERROR(VLOOKUP($L448,Terms!$A:$B,2,FALSE),0))</f>
        <v/>
      </c>
      <c r="N448" s="16">
        <f>IF(OR($M448="", $K448&lt;=0),"", Settings!$B$3-$M448)</f>
        <v/>
      </c>
      <c r="O448" s="11">
        <f>IF($A448="","",IF($K448=0,"Paid",IF($J448=0,"Open","Partially Paid")))</f>
        <v/>
      </c>
      <c r="P448" s="11" t="n"/>
      <c r="Q448" s="11" t="n"/>
    </row>
    <row r="449">
      <c r="A449" s="11" t="n"/>
      <c r="B449" s="15" t="n"/>
      <c r="C449" s="11" t="n"/>
      <c r="D449" s="11">
        <f>IF($C449="","",IFERROR(VLOOKUP($C449,Customers!$A:$B,2,FALSE),""))</f>
        <v/>
      </c>
      <c r="E449" s="11" t="n"/>
      <c r="F449" s="14" t="n"/>
      <c r="G449" s="17" t="n"/>
      <c r="H449" s="14">
        <f>IF($F449="","",ROUND($F449*$G449,0))</f>
        <v/>
      </c>
      <c r="I449" s="14">
        <f>IF($F449="","",$F449+$H449)</f>
        <v/>
      </c>
      <c r="J449" s="14">
        <f>IF($A449="","",SUMIFS(AR_Receipts!$D:$D,AR_Receipts!$B:$B,$A449))</f>
        <v/>
      </c>
      <c r="K449" s="14">
        <f>IF($A449="","",MAX(0,$I449-$J449))</f>
        <v/>
      </c>
      <c r="L449" s="11" t="n"/>
      <c r="M449" s="15">
        <f>IF(OR($B449="", $L449=""),"", $B449+IFERROR(VLOOKUP($L449,Terms!$A:$B,2,FALSE),0))</f>
        <v/>
      </c>
      <c r="N449" s="16">
        <f>IF(OR($M449="", $K449&lt;=0),"", Settings!$B$3-$M449)</f>
        <v/>
      </c>
      <c r="O449" s="11">
        <f>IF($A449="","",IF($K449=0,"Paid",IF($J449=0,"Open","Partially Paid")))</f>
        <v/>
      </c>
      <c r="P449" s="11" t="n"/>
      <c r="Q449" s="11" t="n"/>
    </row>
    <row r="450">
      <c r="A450" s="11" t="n"/>
      <c r="B450" s="15" t="n"/>
      <c r="C450" s="11" t="n"/>
      <c r="D450" s="11">
        <f>IF($C450="","",IFERROR(VLOOKUP($C450,Customers!$A:$B,2,FALSE),""))</f>
        <v/>
      </c>
      <c r="E450" s="11" t="n"/>
      <c r="F450" s="14" t="n"/>
      <c r="G450" s="17" t="n"/>
      <c r="H450" s="14">
        <f>IF($F450="","",ROUND($F450*$G450,0))</f>
        <v/>
      </c>
      <c r="I450" s="14">
        <f>IF($F450="","",$F450+$H450)</f>
        <v/>
      </c>
      <c r="J450" s="14">
        <f>IF($A450="","",SUMIFS(AR_Receipts!$D:$D,AR_Receipts!$B:$B,$A450))</f>
        <v/>
      </c>
      <c r="K450" s="14">
        <f>IF($A450="","",MAX(0,$I450-$J450))</f>
        <v/>
      </c>
      <c r="L450" s="11" t="n"/>
      <c r="M450" s="15">
        <f>IF(OR($B450="", $L450=""),"", $B450+IFERROR(VLOOKUP($L450,Terms!$A:$B,2,FALSE),0))</f>
        <v/>
      </c>
      <c r="N450" s="16">
        <f>IF(OR($M450="", $K450&lt;=0),"", Settings!$B$3-$M450)</f>
        <v/>
      </c>
      <c r="O450" s="11">
        <f>IF($A450="","",IF($K450=0,"Paid",IF($J450=0,"Open","Partially Paid")))</f>
        <v/>
      </c>
      <c r="P450" s="11" t="n"/>
      <c r="Q450" s="11" t="n"/>
    </row>
    <row r="451">
      <c r="A451" s="11" t="n"/>
      <c r="B451" s="15" t="n"/>
      <c r="C451" s="11" t="n"/>
      <c r="D451" s="11">
        <f>IF($C451="","",IFERROR(VLOOKUP($C451,Customers!$A:$B,2,FALSE),""))</f>
        <v/>
      </c>
      <c r="E451" s="11" t="n"/>
      <c r="F451" s="14" t="n"/>
      <c r="G451" s="17" t="n"/>
      <c r="H451" s="14">
        <f>IF($F451="","",ROUND($F451*$G451,0))</f>
        <v/>
      </c>
      <c r="I451" s="14">
        <f>IF($F451="","",$F451+$H451)</f>
        <v/>
      </c>
      <c r="J451" s="14">
        <f>IF($A451="","",SUMIFS(AR_Receipts!$D:$D,AR_Receipts!$B:$B,$A451))</f>
        <v/>
      </c>
      <c r="K451" s="14">
        <f>IF($A451="","",MAX(0,$I451-$J451))</f>
        <v/>
      </c>
      <c r="L451" s="11" t="n"/>
      <c r="M451" s="15">
        <f>IF(OR($B451="", $L451=""),"", $B451+IFERROR(VLOOKUP($L451,Terms!$A:$B,2,FALSE),0))</f>
        <v/>
      </c>
      <c r="N451" s="16">
        <f>IF(OR($M451="", $K451&lt;=0),"", Settings!$B$3-$M451)</f>
        <v/>
      </c>
      <c r="O451" s="11">
        <f>IF($A451="","",IF($K451=0,"Paid",IF($J451=0,"Open","Partially Paid")))</f>
        <v/>
      </c>
      <c r="P451" s="11" t="n"/>
      <c r="Q451" s="11" t="n"/>
    </row>
    <row r="452">
      <c r="A452" s="11" t="n"/>
      <c r="B452" s="15" t="n"/>
      <c r="C452" s="11" t="n"/>
      <c r="D452" s="11">
        <f>IF($C452="","",IFERROR(VLOOKUP($C452,Customers!$A:$B,2,FALSE),""))</f>
        <v/>
      </c>
      <c r="E452" s="11" t="n"/>
      <c r="F452" s="14" t="n"/>
      <c r="G452" s="17" t="n"/>
      <c r="H452" s="14">
        <f>IF($F452="","",ROUND($F452*$G452,0))</f>
        <v/>
      </c>
      <c r="I452" s="14">
        <f>IF($F452="","",$F452+$H452)</f>
        <v/>
      </c>
      <c r="J452" s="14">
        <f>IF($A452="","",SUMIFS(AR_Receipts!$D:$D,AR_Receipts!$B:$B,$A452))</f>
        <v/>
      </c>
      <c r="K452" s="14">
        <f>IF($A452="","",MAX(0,$I452-$J452))</f>
        <v/>
      </c>
      <c r="L452" s="11" t="n"/>
      <c r="M452" s="15">
        <f>IF(OR($B452="", $L452=""),"", $B452+IFERROR(VLOOKUP($L452,Terms!$A:$B,2,FALSE),0))</f>
        <v/>
      </c>
      <c r="N452" s="16">
        <f>IF(OR($M452="", $K452&lt;=0),"", Settings!$B$3-$M452)</f>
        <v/>
      </c>
      <c r="O452" s="11">
        <f>IF($A452="","",IF($K452=0,"Paid",IF($J452=0,"Open","Partially Paid")))</f>
        <v/>
      </c>
      <c r="P452" s="11" t="n"/>
      <c r="Q452" s="11" t="n"/>
    </row>
    <row r="453">
      <c r="A453" s="11" t="n"/>
      <c r="B453" s="15" t="n"/>
      <c r="C453" s="11" t="n"/>
      <c r="D453" s="11">
        <f>IF($C453="","",IFERROR(VLOOKUP($C453,Customers!$A:$B,2,FALSE),""))</f>
        <v/>
      </c>
      <c r="E453" s="11" t="n"/>
      <c r="F453" s="14" t="n"/>
      <c r="G453" s="17" t="n"/>
      <c r="H453" s="14">
        <f>IF($F453="","",ROUND($F453*$G453,0))</f>
        <v/>
      </c>
      <c r="I453" s="14">
        <f>IF($F453="","",$F453+$H453)</f>
        <v/>
      </c>
      <c r="J453" s="14">
        <f>IF($A453="","",SUMIFS(AR_Receipts!$D:$D,AR_Receipts!$B:$B,$A453))</f>
        <v/>
      </c>
      <c r="K453" s="14">
        <f>IF($A453="","",MAX(0,$I453-$J453))</f>
        <v/>
      </c>
      <c r="L453" s="11" t="n"/>
      <c r="M453" s="15">
        <f>IF(OR($B453="", $L453=""),"", $B453+IFERROR(VLOOKUP($L453,Terms!$A:$B,2,FALSE),0))</f>
        <v/>
      </c>
      <c r="N453" s="16">
        <f>IF(OR($M453="", $K453&lt;=0),"", Settings!$B$3-$M453)</f>
        <v/>
      </c>
      <c r="O453" s="11">
        <f>IF($A453="","",IF($K453=0,"Paid",IF($J453=0,"Open","Partially Paid")))</f>
        <v/>
      </c>
      <c r="P453" s="11" t="n"/>
      <c r="Q453" s="11" t="n"/>
    </row>
    <row r="454">
      <c r="A454" s="11" t="n"/>
      <c r="B454" s="15" t="n"/>
      <c r="C454" s="11" t="n"/>
      <c r="D454" s="11">
        <f>IF($C454="","",IFERROR(VLOOKUP($C454,Customers!$A:$B,2,FALSE),""))</f>
        <v/>
      </c>
      <c r="E454" s="11" t="n"/>
      <c r="F454" s="14" t="n"/>
      <c r="G454" s="17" t="n"/>
      <c r="H454" s="14">
        <f>IF($F454="","",ROUND($F454*$G454,0))</f>
        <v/>
      </c>
      <c r="I454" s="14">
        <f>IF($F454="","",$F454+$H454)</f>
        <v/>
      </c>
      <c r="J454" s="14">
        <f>IF($A454="","",SUMIFS(AR_Receipts!$D:$D,AR_Receipts!$B:$B,$A454))</f>
        <v/>
      </c>
      <c r="K454" s="14">
        <f>IF($A454="","",MAX(0,$I454-$J454))</f>
        <v/>
      </c>
      <c r="L454" s="11" t="n"/>
      <c r="M454" s="15">
        <f>IF(OR($B454="", $L454=""),"", $B454+IFERROR(VLOOKUP($L454,Terms!$A:$B,2,FALSE),0))</f>
        <v/>
      </c>
      <c r="N454" s="16">
        <f>IF(OR($M454="", $K454&lt;=0),"", Settings!$B$3-$M454)</f>
        <v/>
      </c>
      <c r="O454" s="11">
        <f>IF($A454="","",IF($K454=0,"Paid",IF($J454=0,"Open","Partially Paid")))</f>
        <v/>
      </c>
      <c r="P454" s="11" t="n"/>
      <c r="Q454" s="11" t="n"/>
    </row>
    <row r="455">
      <c r="A455" s="11" t="n"/>
      <c r="B455" s="15" t="n"/>
      <c r="C455" s="11" t="n"/>
      <c r="D455" s="11">
        <f>IF($C455="","",IFERROR(VLOOKUP($C455,Customers!$A:$B,2,FALSE),""))</f>
        <v/>
      </c>
      <c r="E455" s="11" t="n"/>
      <c r="F455" s="14" t="n"/>
      <c r="G455" s="17" t="n"/>
      <c r="H455" s="14">
        <f>IF($F455="","",ROUND($F455*$G455,0))</f>
        <v/>
      </c>
      <c r="I455" s="14">
        <f>IF($F455="","",$F455+$H455)</f>
        <v/>
      </c>
      <c r="J455" s="14">
        <f>IF($A455="","",SUMIFS(AR_Receipts!$D:$D,AR_Receipts!$B:$B,$A455))</f>
        <v/>
      </c>
      <c r="K455" s="14">
        <f>IF($A455="","",MAX(0,$I455-$J455))</f>
        <v/>
      </c>
      <c r="L455" s="11" t="n"/>
      <c r="M455" s="15">
        <f>IF(OR($B455="", $L455=""),"", $B455+IFERROR(VLOOKUP($L455,Terms!$A:$B,2,FALSE),0))</f>
        <v/>
      </c>
      <c r="N455" s="16">
        <f>IF(OR($M455="", $K455&lt;=0),"", Settings!$B$3-$M455)</f>
        <v/>
      </c>
      <c r="O455" s="11">
        <f>IF($A455="","",IF($K455=0,"Paid",IF($J455=0,"Open","Partially Paid")))</f>
        <v/>
      </c>
      <c r="P455" s="11" t="n"/>
      <c r="Q455" s="11" t="n"/>
    </row>
    <row r="456">
      <c r="A456" s="11" t="n"/>
      <c r="B456" s="15" t="n"/>
      <c r="C456" s="11" t="n"/>
      <c r="D456" s="11">
        <f>IF($C456="","",IFERROR(VLOOKUP($C456,Customers!$A:$B,2,FALSE),""))</f>
        <v/>
      </c>
      <c r="E456" s="11" t="n"/>
      <c r="F456" s="14" t="n"/>
      <c r="G456" s="17" t="n"/>
      <c r="H456" s="14">
        <f>IF($F456="","",ROUND($F456*$G456,0))</f>
        <v/>
      </c>
      <c r="I456" s="14">
        <f>IF($F456="","",$F456+$H456)</f>
        <v/>
      </c>
      <c r="J456" s="14">
        <f>IF($A456="","",SUMIFS(AR_Receipts!$D:$D,AR_Receipts!$B:$B,$A456))</f>
        <v/>
      </c>
      <c r="K456" s="14">
        <f>IF($A456="","",MAX(0,$I456-$J456))</f>
        <v/>
      </c>
      <c r="L456" s="11" t="n"/>
      <c r="M456" s="15">
        <f>IF(OR($B456="", $L456=""),"", $B456+IFERROR(VLOOKUP($L456,Terms!$A:$B,2,FALSE),0))</f>
        <v/>
      </c>
      <c r="N456" s="16">
        <f>IF(OR($M456="", $K456&lt;=0),"", Settings!$B$3-$M456)</f>
        <v/>
      </c>
      <c r="O456" s="11">
        <f>IF($A456="","",IF($K456=0,"Paid",IF($J456=0,"Open","Partially Paid")))</f>
        <v/>
      </c>
      <c r="P456" s="11" t="n"/>
      <c r="Q456" s="11" t="n"/>
    </row>
    <row r="457">
      <c r="A457" s="11" t="n"/>
      <c r="B457" s="15" t="n"/>
      <c r="C457" s="11" t="n"/>
      <c r="D457" s="11">
        <f>IF($C457="","",IFERROR(VLOOKUP($C457,Customers!$A:$B,2,FALSE),""))</f>
        <v/>
      </c>
      <c r="E457" s="11" t="n"/>
      <c r="F457" s="14" t="n"/>
      <c r="G457" s="17" t="n"/>
      <c r="H457" s="14">
        <f>IF($F457="","",ROUND($F457*$G457,0))</f>
        <v/>
      </c>
      <c r="I457" s="14">
        <f>IF($F457="","",$F457+$H457)</f>
        <v/>
      </c>
      <c r="J457" s="14">
        <f>IF($A457="","",SUMIFS(AR_Receipts!$D:$D,AR_Receipts!$B:$B,$A457))</f>
        <v/>
      </c>
      <c r="K457" s="14">
        <f>IF($A457="","",MAX(0,$I457-$J457))</f>
        <v/>
      </c>
      <c r="L457" s="11" t="n"/>
      <c r="M457" s="15">
        <f>IF(OR($B457="", $L457=""),"", $B457+IFERROR(VLOOKUP($L457,Terms!$A:$B,2,FALSE),0))</f>
        <v/>
      </c>
      <c r="N457" s="16">
        <f>IF(OR($M457="", $K457&lt;=0),"", Settings!$B$3-$M457)</f>
        <v/>
      </c>
      <c r="O457" s="11">
        <f>IF($A457="","",IF($K457=0,"Paid",IF($J457=0,"Open","Partially Paid")))</f>
        <v/>
      </c>
      <c r="P457" s="11" t="n"/>
      <c r="Q457" s="11" t="n"/>
    </row>
    <row r="458">
      <c r="A458" s="11" t="n"/>
      <c r="B458" s="15" t="n"/>
      <c r="C458" s="11" t="n"/>
      <c r="D458" s="11">
        <f>IF($C458="","",IFERROR(VLOOKUP($C458,Customers!$A:$B,2,FALSE),""))</f>
        <v/>
      </c>
      <c r="E458" s="11" t="n"/>
      <c r="F458" s="14" t="n"/>
      <c r="G458" s="17" t="n"/>
      <c r="H458" s="14">
        <f>IF($F458="","",ROUND($F458*$G458,0))</f>
        <v/>
      </c>
      <c r="I458" s="14">
        <f>IF($F458="","",$F458+$H458)</f>
        <v/>
      </c>
      <c r="J458" s="14">
        <f>IF($A458="","",SUMIFS(AR_Receipts!$D:$D,AR_Receipts!$B:$B,$A458))</f>
        <v/>
      </c>
      <c r="K458" s="14">
        <f>IF($A458="","",MAX(0,$I458-$J458))</f>
        <v/>
      </c>
      <c r="L458" s="11" t="n"/>
      <c r="M458" s="15">
        <f>IF(OR($B458="", $L458=""),"", $B458+IFERROR(VLOOKUP($L458,Terms!$A:$B,2,FALSE),0))</f>
        <v/>
      </c>
      <c r="N458" s="16">
        <f>IF(OR($M458="", $K458&lt;=0),"", Settings!$B$3-$M458)</f>
        <v/>
      </c>
      <c r="O458" s="11">
        <f>IF($A458="","",IF($K458=0,"Paid",IF($J458=0,"Open","Partially Paid")))</f>
        <v/>
      </c>
      <c r="P458" s="11" t="n"/>
      <c r="Q458" s="11" t="n"/>
    </row>
    <row r="459">
      <c r="A459" s="11" t="n"/>
      <c r="B459" s="15" t="n"/>
      <c r="C459" s="11" t="n"/>
      <c r="D459" s="11">
        <f>IF($C459="","",IFERROR(VLOOKUP($C459,Customers!$A:$B,2,FALSE),""))</f>
        <v/>
      </c>
      <c r="E459" s="11" t="n"/>
      <c r="F459" s="14" t="n"/>
      <c r="G459" s="17" t="n"/>
      <c r="H459" s="14">
        <f>IF($F459="","",ROUND($F459*$G459,0))</f>
        <v/>
      </c>
      <c r="I459" s="14">
        <f>IF($F459="","",$F459+$H459)</f>
        <v/>
      </c>
      <c r="J459" s="14">
        <f>IF($A459="","",SUMIFS(AR_Receipts!$D:$D,AR_Receipts!$B:$B,$A459))</f>
        <v/>
      </c>
      <c r="K459" s="14">
        <f>IF($A459="","",MAX(0,$I459-$J459))</f>
        <v/>
      </c>
      <c r="L459" s="11" t="n"/>
      <c r="M459" s="15">
        <f>IF(OR($B459="", $L459=""),"", $B459+IFERROR(VLOOKUP($L459,Terms!$A:$B,2,FALSE),0))</f>
        <v/>
      </c>
      <c r="N459" s="16">
        <f>IF(OR($M459="", $K459&lt;=0),"", Settings!$B$3-$M459)</f>
        <v/>
      </c>
      <c r="O459" s="11">
        <f>IF($A459="","",IF($K459=0,"Paid",IF($J459=0,"Open","Partially Paid")))</f>
        <v/>
      </c>
      <c r="P459" s="11" t="n"/>
      <c r="Q459" s="11" t="n"/>
    </row>
    <row r="460">
      <c r="A460" s="11" t="n"/>
      <c r="B460" s="15" t="n"/>
      <c r="C460" s="11" t="n"/>
      <c r="D460" s="11">
        <f>IF($C460="","",IFERROR(VLOOKUP($C460,Customers!$A:$B,2,FALSE),""))</f>
        <v/>
      </c>
      <c r="E460" s="11" t="n"/>
      <c r="F460" s="14" t="n"/>
      <c r="G460" s="17" t="n"/>
      <c r="H460" s="14">
        <f>IF($F460="","",ROUND($F460*$G460,0))</f>
        <v/>
      </c>
      <c r="I460" s="14">
        <f>IF($F460="","",$F460+$H460)</f>
        <v/>
      </c>
      <c r="J460" s="14">
        <f>IF($A460="","",SUMIFS(AR_Receipts!$D:$D,AR_Receipts!$B:$B,$A460))</f>
        <v/>
      </c>
      <c r="K460" s="14">
        <f>IF($A460="","",MAX(0,$I460-$J460))</f>
        <v/>
      </c>
      <c r="L460" s="11" t="n"/>
      <c r="M460" s="15">
        <f>IF(OR($B460="", $L460=""),"", $B460+IFERROR(VLOOKUP($L460,Terms!$A:$B,2,FALSE),0))</f>
        <v/>
      </c>
      <c r="N460" s="16">
        <f>IF(OR($M460="", $K460&lt;=0),"", Settings!$B$3-$M460)</f>
        <v/>
      </c>
      <c r="O460" s="11">
        <f>IF($A460="","",IF($K460=0,"Paid",IF($J460=0,"Open","Partially Paid")))</f>
        <v/>
      </c>
      <c r="P460" s="11" t="n"/>
      <c r="Q460" s="11" t="n"/>
    </row>
    <row r="461">
      <c r="A461" s="11" t="n"/>
      <c r="B461" s="15" t="n"/>
      <c r="C461" s="11" t="n"/>
      <c r="D461" s="11">
        <f>IF($C461="","",IFERROR(VLOOKUP($C461,Customers!$A:$B,2,FALSE),""))</f>
        <v/>
      </c>
      <c r="E461" s="11" t="n"/>
      <c r="F461" s="14" t="n"/>
      <c r="G461" s="17" t="n"/>
      <c r="H461" s="14">
        <f>IF($F461="","",ROUND($F461*$G461,0))</f>
        <v/>
      </c>
      <c r="I461" s="14">
        <f>IF($F461="","",$F461+$H461)</f>
        <v/>
      </c>
      <c r="J461" s="14">
        <f>IF($A461="","",SUMIFS(AR_Receipts!$D:$D,AR_Receipts!$B:$B,$A461))</f>
        <v/>
      </c>
      <c r="K461" s="14">
        <f>IF($A461="","",MAX(0,$I461-$J461))</f>
        <v/>
      </c>
      <c r="L461" s="11" t="n"/>
      <c r="M461" s="15">
        <f>IF(OR($B461="", $L461=""),"", $B461+IFERROR(VLOOKUP($L461,Terms!$A:$B,2,FALSE),0))</f>
        <v/>
      </c>
      <c r="N461" s="16">
        <f>IF(OR($M461="", $K461&lt;=0),"", Settings!$B$3-$M461)</f>
        <v/>
      </c>
      <c r="O461" s="11">
        <f>IF($A461="","",IF($K461=0,"Paid",IF($J461=0,"Open","Partially Paid")))</f>
        <v/>
      </c>
      <c r="P461" s="11" t="n"/>
      <c r="Q461" s="11" t="n"/>
    </row>
    <row r="462">
      <c r="A462" s="11" t="n"/>
      <c r="B462" s="15" t="n"/>
      <c r="C462" s="11" t="n"/>
      <c r="D462" s="11">
        <f>IF($C462="","",IFERROR(VLOOKUP($C462,Customers!$A:$B,2,FALSE),""))</f>
        <v/>
      </c>
      <c r="E462" s="11" t="n"/>
      <c r="F462" s="14" t="n"/>
      <c r="G462" s="17" t="n"/>
      <c r="H462" s="14">
        <f>IF($F462="","",ROUND($F462*$G462,0))</f>
        <v/>
      </c>
      <c r="I462" s="14">
        <f>IF($F462="","",$F462+$H462)</f>
        <v/>
      </c>
      <c r="J462" s="14">
        <f>IF($A462="","",SUMIFS(AR_Receipts!$D:$D,AR_Receipts!$B:$B,$A462))</f>
        <v/>
      </c>
      <c r="K462" s="14">
        <f>IF($A462="","",MAX(0,$I462-$J462))</f>
        <v/>
      </c>
      <c r="L462" s="11" t="n"/>
      <c r="M462" s="15">
        <f>IF(OR($B462="", $L462=""),"", $B462+IFERROR(VLOOKUP($L462,Terms!$A:$B,2,FALSE),0))</f>
        <v/>
      </c>
      <c r="N462" s="16">
        <f>IF(OR($M462="", $K462&lt;=0),"", Settings!$B$3-$M462)</f>
        <v/>
      </c>
      <c r="O462" s="11">
        <f>IF($A462="","",IF($K462=0,"Paid",IF($J462=0,"Open","Partially Paid")))</f>
        <v/>
      </c>
      <c r="P462" s="11" t="n"/>
      <c r="Q462" s="11" t="n"/>
    </row>
    <row r="463">
      <c r="A463" s="11" t="n"/>
      <c r="B463" s="15" t="n"/>
      <c r="C463" s="11" t="n"/>
      <c r="D463" s="11">
        <f>IF($C463="","",IFERROR(VLOOKUP($C463,Customers!$A:$B,2,FALSE),""))</f>
        <v/>
      </c>
      <c r="E463" s="11" t="n"/>
      <c r="F463" s="14" t="n"/>
      <c r="G463" s="17" t="n"/>
      <c r="H463" s="14">
        <f>IF($F463="","",ROUND($F463*$G463,0))</f>
        <v/>
      </c>
      <c r="I463" s="14">
        <f>IF($F463="","",$F463+$H463)</f>
        <v/>
      </c>
      <c r="J463" s="14">
        <f>IF($A463="","",SUMIFS(AR_Receipts!$D:$D,AR_Receipts!$B:$B,$A463))</f>
        <v/>
      </c>
      <c r="K463" s="14">
        <f>IF($A463="","",MAX(0,$I463-$J463))</f>
        <v/>
      </c>
      <c r="L463" s="11" t="n"/>
      <c r="M463" s="15">
        <f>IF(OR($B463="", $L463=""),"", $B463+IFERROR(VLOOKUP($L463,Terms!$A:$B,2,FALSE),0))</f>
        <v/>
      </c>
      <c r="N463" s="16">
        <f>IF(OR($M463="", $K463&lt;=0),"", Settings!$B$3-$M463)</f>
        <v/>
      </c>
      <c r="O463" s="11">
        <f>IF($A463="","",IF($K463=0,"Paid",IF($J463=0,"Open","Partially Paid")))</f>
        <v/>
      </c>
      <c r="P463" s="11" t="n"/>
      <c r="Q463" s="11" t="n"/>
    </row>
    <row r="464">
      <c r="A464" s="11" t="n"/>
      <c r="B464" s="15" t="n"/>
      <c r="C464" s="11" t="n"/>
      <c r="D464" s="11">
        <f>IF($C464="","",IFERROR(VLOOKUP($C464,Customers!$A:$B,2,FALSE),""))</f>
        <v/>
      </c>
      <c r="E464" s="11" t="n"/>
      <c r="F464" s="14" t="n"/>
      <c r="G464" s="17" t="n"/>
      <c r="H464" s="14">
        <f>IF($F464="","",ROUND($F464*$G464,0))</f>
        <v/>
      </c>
      <c r="I464" s="14">
        <f>IF($F464="","",$F464+$H464)</f>
        <v/>
      </c>
      <c r="J464" s="14">
        <f>IF($A464="","",SUMIFS(AR_Receipts!$D:$D,AR_Receipts!$B:$B,$A464))</f>
        <v/>
      </c>
      <c r="K464" s="14">
        <f>IF($A464="","",MAX(0,$I464-$J464))</f>
        <v/>
      </c>
      <c r="L464" s="11" t="n"/>
      <c r="M464" s="15">
        <f>IF(OR($B464="", $L464=""),"", $B464+IFERROR(VLOOKUP($L464,Terms!$A:$B,2,FALSE),0))</f>
        <v/>
      </c>
      <c r="N464" s="16">
        <f>IF(OR($M464="", $K464&lt;=0),"", Settings!$B$3-$M464)</f>
        <v/>
      </c>
      <c r="O464" s="11">
        <f>IF($A464="","",IF($K464=0,"Paid",IF($J464=0,"Open","Partially Paid")))</f>
        <v/>
      </c>
      <c r="P464" s="11" t="n"/>
      <c r="Q464" s="11" t="n"/>
    </row>
    <row r="465">
      <c r="A465" s="11" t="n"/>
      <c r="B465" s="15" t="n"/>
      <c r="C465" s="11" t="n"/>
      <c r="D465" s="11">
        <f>IF($C465="","",IFERROR(VLOOKUP($C465,Customers!$A:$B,2,FALSE),""))</f>
        <v/>
      </c>
      <c r="E465" s="11" t="n"/>
      <c r="F465" s="14" t="n"/>
      <c r="G465" s="17" t="n"/>
      <c r="H465" s="14">
        <f>IF($F465="","",ROUND($F465*$G465,0))</f>
        <v/>
      </c>
      <c r="I465" s="14">
        <f>IF($F465="","",$F465+$H465)</f>
        <v/>
      </c>
      <c r="J465" s="14">
        <f>IF($A465="","",SUMIFS(AR_Receipts!$D:$D,AR_Receipts!$B:$B,$A465))</f>
        <v/>
      </c>
      <c r="K465" s="14">
        <f>IF($A465="","",MAX(0,$I465-$J465))</f>
        <v/>
      </c>
      <c r="L465" s="11" t="n"/>
      <c r="M465" s="15">
        <f>IF(OR($B465="", $L465=""),"", $B465+IFERROR(VLOOKUP($L465,Terms!$A:$B,2,FALSE),0))</f>
        <v/>
      </c>
      <c r="N465" s="16">
        <f>IF(OR($M465="", $K465&lt;=0),"", Settings!$B$3-$M465)</f>
        <v/>
      </c>
      <c r="O465" s="11">
        <f>IF($A465="","",IF($K465=0,"Paid",IF($J465=0,"Open","Partially Paid")))</f>
        <v/>
      </c>
      <c r="P465" s="11" t="n"/>
      <c r="Q465" s="11" t="n"/>
    </row>
    <row r="466">
      <c r="A466" s="11" t="n"/>
      <c r="B466" s="15" t="n"/>
      <c r="C466" s="11" t="n"/>
      <c r="D466" s="11">
        <f>IF($C466="","",IFERROR(VLOOKUP($C466,Customers!$A:$B,2,FALSE),""))</f>
        <v/>
      </c>
      <c r="E466" s="11" t="n"/>
      <c r="F466" s="14" t="n"/>
      <c r="G466" s="17" t="n"/>
      <c r="H466" s="14">
        <f>IF($F466="","",ROUND($F466*$G466,0))</f>
        <v/>
      </c>
      <c r="I466" s="14">
        <f>IF($F466="","",$F466+$H466)</f>
        <v/>
      </c>
      <c r="J466" s="14">
        <f>IF($A466="","",SUMIFS(AR_Receipts!$D:$D,AR_Receipts!$B:$B,$A466))</f>
        <v/>
      </c>
      <c r="K466" s="14">
        <f>IF($A466="","",MAX(0,$I466-$J466))</f>
        <v/>
      </c>
      <c r="L466" s="11" t="n"/>
      <c r="M466" s="15">
        <f>IF(OR($B466="", $L466=""),"", $B466+IFERROR(VLOOKUP($L466,Terms!$A:$B,2,FALSE),0))</f>
        <v/>
      </c>
      <c r="N466" s="16">
        <f>IF(OR($M466="", $K466&lt;=0),"", Settings!$B$3-$M466)</f>
        <v/>
      </c>
      <c r="O466" s="11">
        <f>IF($A466="","",IF($K466=0,"Paid",IF($J466=0,"Open","Partially Paid")))</f>
        <v/>
      </c>
      <c r="P466" s="11" t="n"/>
      <c r="Q466" s="11" t="n"/>
    </row>
    <row r="467">
      <c r="A467" s="11" t="n"/>
      <c r="B467" s="15" t="n"/>
      <c r="C467" s="11" t="n"/>
      <c r="D467" s="11">
        <f>IF($C467="","",IFERROR(VLOOKUP($C467,Customers!$A:$B,2,FALSE),""))</f>
        <v/>
      </c>
      <c r="E467" s="11" t="n"/>
      <c r="F467" s="14" t="n"/>
      <c r="G467" s="17" t="n"/>
      <c r="H467" s="14">
        <f>IF($F467="","",ROUND($F467*$G467,0))</f>
        <v/>
      </c>
      <c r="I467" s="14">
        <f>IF($F467="","",$F467+$H467)</f>
        <v/>
      </c>
      <c r="J467" s="14">
        <f>IF($A467="","",SUMIFS(AR_Receipts!$D:$D,AR_Receipts!$B:$B,$A467))</f>
        <v/>
      </c>
      <c r="K467" s="14">
        <f>IF($A467="","",MAX(0,$I467-$J467))</f>
        <v/>
      </c>
      <c r="L467" s="11" t="n"/>
      <c r="M467" s="15">
        <f>IF(OR($B467="", $L467=""),"", $B467+IFERROR(VLOOKUP($L467,Terms!$A:$B,2,FALSE),0))</f>
        <v/>
      </c>
      <c r="N467" s="16">
        <f>IF(OR($M467="", $K467&lt;=0),"", Settings!$B$3-$M467)</f>
        <v/>
      </c>
      <c r="O467" s="11">
        <f>IF($A467="","",IF($K467=0,"Paid",IF($J467=0,"Open","Partially Paid")))</f>
        <v/>
      </c>
      <c r="P467" s="11" t="n"/>
      <c r="Q467" s="11" t="n"/>
    </row>
    <row r="468">
      <c r="A468" s="11" t="n"/>
      <c r="B468" s="15" t="n"/>
      <c r="C468" s="11" t="n"/>
      <c r="D468" s="11">
        <f>IF($C468="","",IFERROR(VLOOKUP($C468,Customers!$A:$B,2,FALSE),""))</f>
        <v/>
      </c>
      <c r="E468" s="11" t="n"/>
      <c r="F468" s="14" t="n"/>
      <c r="G468" s="17" t="n"/>
      <c r="H468" s="14">
        <f>IF($F468="","",ROUND($F468*$G468,0))</f>
        <v/>
      </c>
      <c r="I468" s="14">
        <f>IF($F468="","",$F468+$H468)</f>
        <v/>
      </c>
      <c r="J468" s="14">
        <f>IF($A468="","",SUMIFS(AR_Receipts!$D:$D,AR_Receipts!$B:$B,$A468))</f>
        <v/>
      </c>
      <c r="K468" s="14">
        <f>IF($A468="","",MAX(0,$I468-$J468))</f>
        <v/>
      </c>
      <c r="L468" s="11" t="n"/>
      <c r="M468" s="15">
        <f>IF(OR($B468="", $L468=""),"", $B468+IFERROR(VLOOKUP($L468,Terms!$A:$B,2,FALSE),0))</f>
        <v/>
      </c>
      <c r="N468" s="16">
        <f>IF(OR($M468="", $K468&lt;=0),"", Settings!$B$3-$M468)</f>
        <v/>
      </c>
      <c r="O468" s="11">
        <f>IF($A468="","",IF($K468=0,"Paid",IF($J468=0,"Open","Partially Paid")))</f>
        <v/>
      </c>
      <c r="P468" s="11" t="n"/>
      <c r="Q468" s="11" t="n"/>
    </row>
    <row r="469">
      <c r="A469" s="11" t="n"/>
      <c r="B469" s="15" t="n"/>
      <c r="C469" s="11" t="n"/>
      <c r="D469" s="11">
        <f>IF($C469="","",IFERROR(VLOOKUP($C469,Customers!$A:$B,2,FALSE),""))</f>
        <v/>
      </c>
      <c r="E469" s="11" t="n"/>
      <c r="F469" s="14" t="n"/>
      <c r="G469" s="17" t="n"/>
      <c r="H469" s="14">
        <f>IF($F469="","",ROUND($F469*$G469,0))</f>
        <v/>
      </c>
      <c r="I469" s="14">
        <f>IF($F469="","",$F469+$H469)</f>
        <v/>
      </c>
      <c r="J469" s="14">
        <f>IF($A469="","",SUMIFS(AR_Receipts!$D:$D,AR_Receipts!$B:$B,$A469))</f>
        <v/>
      </c>
      <c r="K469" s="14">
        <f>IF($A469="","",MAX(0,$I469-$J469))</f>
        <v/>
      </c>
      <c r="L469" s="11" t="n"/>
      <c r="M469" s="15">
        <f>IF(OR($B469="", $L469=""),"", $B469+IFERROR(VLOOKUP($L469,Terms!$A:$B,2,FALSE),0))</f>
        <v/>
      </c>
      <c r="N469" s="16">
        <f>IF(OR($M469="", $K469&lt;=0),"", Settings!$B$3-$M469)</f>
        <v/>
      </c>
      <c r="O469" s="11">
        <f>IF($A469="","",IF($K469=0,"Paid",IF($J469=0,"Open","Partially Paid")))</f>
        <v/>
      </c>
      <c r="P469" s="11" t="n"/>
      <c r="Q469" s="11" t="n"/>
    </row>
    <row r="470">
      <c r="A470" s="11" t="n"/>
      <c r="B470" s="15" t="n"/>
      <c r="C470" s="11" t="n"/>
      <c r="D470" s="11">
        <f>IF($C470="","",IFERROR(VLOOKUP($C470,Customers!$A:$B,2,FALSE),""))</f>
        <v/>
      </c>
      <c r="E470" s="11" t="n"/>
      <c r="F470" s="14" t="n"/>
      <c r="G470" s="17" t="n"/>
      <c r="H470" s="14">
        <f>IF($F470="","",ROUND($F470*$G470,0))</f>
        <v/>
      </c>
      <c r="I470" s="14">
        <f>IF($F470="","",$F470+$H470)</f>
        <v/>
      </c>
      <c r="J470" s="14">
        <f>IF($A470="","",SUMIFS(AR_Receipts!$D:$D,AR_Receipts!$B:$B,$A470))</f>
        <v/>
      </c>
      <c r="K470" s="14">
        <f>IF($A470="","",MAX(0,$I470-$J470))</f>
        <v/>
      </c>
      <c r="L470" s="11" t="n"/>
      <c r="M470" s="15">
        <f>IF(OR($B470="", $L470=""),"", $B470+IFERROR(VLOOKUP($L470,Terms!$A:$B,2,FALSE),0))</f>
        <v/>
      </c>
      <c r="N470" s="16">
        <f>IF(OR($M470="", $K470&lt;=0),"", Settings!$B$3-$M470)</f>
        <v/>
      </c>
      <c r="O470" s="11">
        <f>IF($A470="","",IF($K470=0,"Paid",IF($J470=0,"Open","Partially Paid")))</f>
        <v/>
      </c>
      <c r="P470" s="11" t="n"/>
      <c r="Q470" s="11" t="n"/>
    </row>
    <row r="471">
      <c r="A471" s="11" t="n"/>
      <c r="B471" s="15" t="n"/>
      <c r="C471" s="11" t="n"/>
      <c r="D471" s="11">
        <f>IF($C471="","",IFERROR(VLOOKUP($C471,Customers!$A:$B,2,FALSE),""))</f>
        <v/>
      </c>
      <c r="E471" s="11" t="n"/>
      <c r="F471" s="14" t="n"/>
      <c r="G471" s="17" t="n"/>
      <c r="H471" s="14">
        <f>IF($F471="","",ROUND($F471*$G471,0))</f>
        <v/>
      </c>
      <c r="I471" s="14">
        <f>IF($F471="","",$F471+$H471)</f>
        <v/>
      </c>
      <c r="J471" s="14">
        <f>IF($A471="","",SUMIFS(AR_Receipts!$D:$D,AR_Receipts!$B:$B,$A471))</f>
        <v/>
      </c>
      <c r="K471" s="14">
        <f>IF($A471="","",MAX(0,$I471-$J471))</f>
        <v/>
      </c>
      <c r="L471" s="11" t="n"/>
      <c r="M471" s="15">
        <f>IF(OR($B471="", $L471=""),"", $B471+IFERROR(VLOOKUP($L471,Terms!$A:$B,2,FALSE),0))</f>
        <v/>
      </c>
      <c r="N471" s="16">
        <f>IF(OR($M471="", $K471&lt;=0),"", Settings!$B$3-$M471)</f>
        <v/>
      </c>
      <c r="O471" s="11">
        <f>IF($A471="","",IF($K471=0,"Paid",IF($J471=0,"Open","Partially Paid")))</f>
        <v/>
      </c>
      <c r="P471" s="11" t="n"/>
      <c r="Q471" s="11" t="n"/>
    </row>
    <row r="472">
      <c r="A472" s="11" t="n"/>
      <c r="B472" s="15" t="n"/>
      <c r="C472" s="11" t="n"/>
      <c r="D472" s="11">
        <f>IF($C472="","",IFERROR(VLOOKUP($C472,Customers!$A:$B,2,FALSE),""))</f>
        <v/>
      </c>
      <c r="E472" s="11" t="n"/>
      <c r="F472" s="14" t="n"/>
      <c r="G472" s="17" t="n"/>
      <c r="H472" s="14">
        <f>IF($F472="","",ROUND($F472*$G472,0))</f>
        <v/>
      </c>
      <c r="I472" s="14">
        <f>IF($F472="","",$F472+$H472)</f>
        <v/>
      </c>
      <c r="J472" s="14">
        <f>IF($A472="","",SUMIFS(AR_Receipts!$D:$D,AR_Receipts!$B:$B,$A472))</f>
        <v/>
      </c>
      <c r="K472" s="14">
        <f>IF($A472="","",MAX(0,$I472-$J472))</f>
        <v/>
      </c>
      <c r="L472" s="11" t="n"/>
      <c r="M472" s="15">
        <f>IF(OR($B472="", $L472=""),"", $B472+IFERROR(VLOOKUP($L472,Terms!$A:$B,2,FALSE),0))</f>
        <v/>
      </c>
      <c r="N472" s="16">
        <f>IF(OR($M472="", $K472&lt;=0),"", Settings!$B$3-$M472)</f>
        <v/>
      </c>
      <c r="O472" s="11">
        <f>IF($A472="","",IF($K472=0,"Paid",IF($J472=0,"Open","Partially Paid")))</f>
        <v/>
      </c>
      <c r="P472" s="11" t="n"/>
      <c r="Q472" s="11" t="n"/>
    </row>
    <row r="473">
      <c r="A473" s="11" t="n"/>
      <c r="B473" s="15" t="n"/>
      <c r="C473" s="11" t="n"/>
      <c r="D473" s="11">
        <f>IF($C473="","",IFERROR(VLOOKUP($C473,Customers!$A:$B,2,FALSE),""))</f>
        <v/>
      </c>
      <c r="E473" s="11" t="n"/>
      <c r="F473" s="14" t="n"/>
      <c r="G473" s="17" t="n"/>
      <c r="H473" s="14">
        <f>IF($F473="","",ROUND($F473*$G473,0))</f>
        <v/>
      </c>
      <c r="I473" s="14">
        <f>IF($F473="","",$F473+$H473)</f>
        <v/>
      </c>
      <c r="J473" s="14">
        <f>IF($A473="","",SUMIFS(AR_Receipts!$D:$D,AR_Receipts!$B:$B,$A473))</f>
        <v/>
      </c>
      <c r="K473" s="14">
        <f>IF($A473="","",MAX(0,$I473-$J473))</f>
        <v/>
      </c>
      <c r="L473" s="11" t="n"/>
      <c r="M473" s="15">
        <f>IF(OR($B473="", $L473=""),"", $B473+IFERROR(VLOOKUP($L473,Terms!$A:$B,2,FALSE),0))</f>
        <v/>
      </c>
      <c r="N473" s="16">
        <f>IF(OR($M473="", $K473&lt;=0),"", Settings!$B$3-$M473)</f>
        <v/>
      </c>
      <c r="O473" s="11">
        <f>IF($A473="","",IF($K473=0,"Paid",IF($J473=0,"Open","Partially Paid")))</f>
        <v/>
      </c>
      <c r="P473" s="11" t="n"/>
      <c r="Q473" s="11" t="n"/>
    </row>
    <row r="474">
      <c r="A474" s="11" t="n"/>
      <c r="B474" s="15" t="n"/>
      <c r="C474" s="11" t="n"/>
      <c r="D474" s="11">
        <f>IF($C474="","",IFERROR(VLOOKUP($C474,Customers!$A:$B,2,FALSE),""))</f>
        <v/>
      </c>
      <c r="E474" s="11" t="n"/>
      <c r="F474" s="14" t="n"/>
      <c r="G474" s="17" t="n"/>
      <c r="H474" s="14">
        <f>IF($F474="","",ROUND($F474*$G474,0))</f>
        <v/>
      </c>
      <c r="I474" s="14">
        <f>IF($F474="","",$F474+$H474)</f>
        <v/>
      </c>
      <c r="J474" s="14">
        <f>IF($A474="","",SUMIFS(AR_Receipts!$D:$D,AR_Receipts!$B:$B,$A474))</f>
        <v/>
      </c>
      <c r="K474" s="14">
        <f>IF($A474="","",MAX(0,$I474-$J474))</f>
        <v/>
      </c>
      <c r="L474" s="11" t="n"/>
      <c r="M474" s="15">
        <f>IF(OR($B474="", $L474=""),"", $B474+IFERROR(VLOOKUP($L474,Terms!$A:$B,2,FALSE),0))</f>
        <v/>
      </c>
      <c r="N474" s="16">
        <f>IF(OR($M474="", $K474&lt;=0),"", Settings!$B$3-$M474)</f>
        <v/>
      </c>
      <c r="O474" s="11">
        <f>IF($A474="","",IF($K474=0,"Paid",IF($J474=0,"Open","Partially Paid")))</f>
        <v/>
      </c>
      <c r="P474" s="11" t="n"/>
      <c r="Q474" s="11" t="n"/>
    </row>
    <row r="475">
      <c r="A475" s="11" t="n"/>
      <c r="B475" s="15" t="n"/>
      <c r="C475" s="11" t="n"/>
      <c r="D475" s="11">
        <f>IF($C475="","",IFERROR(VLOOKUP($C475,Customers!$A:$B,2,FALSE),""))</f>
        <v/>
      </c>
      <c r="E475" s="11" t="n"/>
      <c r="F475" s="14" t="n"/>
      <c r="G475" s="17" t="n"/>
      <c r="H475" s="14">
        <f>IF($F475="","",ROUND($F475*$G475,0))</f>
        <v/>
      </c>
      <c r="I475" s="14">
        <f>IF($F475="","",$F475+$H475)</f>
        <v/>
      </c>
      <c r="J475" s="14">
        <f>IF($A475="","",SUMIFS(AR_Receipts!$D:$D,AR_Receipts!$B:$B,$A475))</f>
        <v/>
      </c>
      <c r="K475" s="14">
        <f>IF($A475="","",MAX(0,$I475-$J475))</f>
        <v/>
      </c>
      <c r="L475" s="11" t="n"/>
      <c r="M475" s="15">
        <f>IF(OR($B475="", $L475=""),"", $B475+IFERROR(VLOOKUP($L475,Terms!$A:$B,2,FALSE),0))</f>
        <v/>
      </c>
      <c r="N475" s="16">
        <f>IF(OR($M475="", $K475&lt;=0),"", Settings!$B$3-$M475)</f>
        <v/>
      </c>
      <c r="O475" s="11">
        <f>IF($A475="","",IF($K475=0,"Paid",IF($J475=0,"Open","Partially Paid")))</f>
        <v/>
      </c>
      <c r="P475" s="11" t="n"/>
      <c r="Q475" s="11" t="n"/>
    </row>
    <row r="476">
      <c r="A476" s="11" t="n"/>
      <c r="B476" s="15" t="n"/>
      <c r="C476" s="11" t="n"/>
      <c r="D476" s="11">
        <f>IF($C476="","",IFERROR(VLOOKUP($C476,Customers!$A:$B,2,FALSE),""))</f>
        <v/>
      </c>
      <c r="E476" s="11" t="n"/>
      <c r="F476" s="14" t="n"/>
      <c r="G476" s="17" t="n"/>
      <c r="H476" s="14">
        <f>IF($F476="","",ROUND($F476*$G476,0))</f>
        <v/>
      </c>
      <c r="I476" s="14">
        <f>IF($F476="","",$F476+$H476)</f>
        <v/>
      </c>
      <c r="J476" s="14">
        <f>IF($A476="","",SUMIFS(AR_Receipts!$D:$D,AR_Receipts!$B:$B,$A476))</f>
        <v/>
      </c>
      <c r="K476" s="14">
        <f>IF($A476="","",MAX(0,$I476-$J476))</f>
        <v/>
      </c>
      <c r="L476" s="11" t="n"/>
      <c r="M476" s="15">
        <f>IF(OR($B476="", $L476=""),"", $B476+IFERROR(VLOOKUP($L476,Terms!$A:$B,2,FALSE),0))</f>
        <v/>
      </c>
      <c r="N476" s="16">
        <f>IF(OR($M476="", $K476&lt;=0),"", Settings!$B$3-$M476)</f>
        <v/>
      </c>
      <c r="O476" s="11">
        <f>IF($A476="","",IF($K476=0,"Paid",IF($J476=0,"Open","Partially Paid")))</f>
        <v/>
      </c>
      <c r="P476" s="11" t="n"/>
      <c r="Q476" s="11" t="n"/>
    </row>
    <row r="477">
      <c r="A477" s="11" t="n"/>
      <c r="B477" s="15" t="n"/>
      <c r="C477" s="11" t="n"/>
      <c r="D477" s="11">
        <f>IF($C477="","",IFERROR(VLOOKUP($C477,Customers!$A:$B,2,FALSE),""))</f>
        <v/>
      </c>
      <c r="E477" s="11" t="n"/>
      <c r="F477" s="14" t="n"/>
      <c r="G477" s="17" t="n"/>
      <c r="H477" s="14">
        <f>IF($F477="","",ROUND($F477*$G477,0))</f>
        <v/>
      </c>
      <c r="I477" s="14">
        <f>IF($F477="","",$F477+$H477)</f>
        <v/>
      </c>
      <c r="J477" s="14">
        <f>IF($A477="","",SUMIFS(AR_Receipts!$D:$D,AR_Receipts!$B:$B,$A477))</f>
        <v/>
      </c>
      <c r="K477" s="14">
        <f>IF($A477="","",MAX(0,$I477-$J477))</f>
        <v/>
      </c>
      <c r="L477" s="11" t="n"/>
      <c r="M477" s="15">
        <f>IF(OR($B477="", $L477=""),"", $B477+IFERROR(VLOOKUP($L477,Terms!$A:$B,2,FALSE),0))</f>
        <v/>
      </c>
      <c r="N477" s="16">
        <f>IF(OR($M477="", $K477&lt;=0),"", Settings!$B$3-$M477)</f>
        <v/>
      </c>
      <c r="O477" s="11">
        <f>IF($A477="","",IF($K477=0,"Paid",IF($J477=0,"Open","Partially Paid")))</f>
        <v/>
      </c>
      <c r="P477" s="11" t="n"/>
      <c r="Q477" s="11" t="n"/>
    </row>
    <row r="478">
      <c r="A478" s="11" t="n"/>
      <c r="B478" s="15" t="n"/>
      <c r="C478" s="11" t="n"/>
      <c r="D478" s="11">
        <f>IF($C478="","",IFERROR(VLOOKUP($C478,Customers!$A:$B,2,FALSE),""))</f>
        <v/>
      </c>
      <c r="E478" s="11" t="n"/>
      <c r="F478" s="14" t="n"/>
      <c r="G478" s="17" t="n"/>
      <c r="H478" s="14">
        <f>IF($F478="","",ROUND($F478*$G478,0))</f>
        <v/>
      </c>
      <c r="I478" s="14">
        <f>IF($F478="","",$F478+$H478)</f>
        <v/>
      </c>
      <c r="J478" s="14">
        <f>IF($A478="","",SUMIFS(AR_Receipts!$D:$D,AR_Receipts!$B:$B,$A478))</f>
        <v/>
      </c>
      <c r="K478" s="14">
        <f>IF($A478="","",MAX(0,$I478-$J478))</f>
        <v/>
      </c>
      <c r="L478" s="11" t="n"/>
      <c r="M478" s="15">
        <f>IF(OR($B478="", $L478=""),"", $B478+IFERROR(VLOOKUP($L478,Terms!$A:$B,2,FALSE),0))</f>
        <v/>
      </c>
      <c r="N478" s="16">
        <f>IF(OR($M478="", $K478&lt;=0),"", Settings!$B$3-$M478)</f>
        <v/>
      </c>
      <c r="O478" s="11">
        <f>IF($A478="","",IF($K478=0,"Paid",IF($J478=0,"Open","Partially Paid")))</f>
        <v/>
      </c>
      <c r="P478" s="11" t="n"/>
      <c r="Q478" s="11" t="n"/>
    </row>
    <row r="479">
      <c r="A479" s="11" t="n"/>
      <c r="B479" s="15" t="n"/>
      <c r="C479" s="11" t="n"/>
      <c r="D479" s="11">
        <f>IF($C479="","",IFERROR(VLOOKUP($C479,Customers!$A:$B,2,FALSE),""))</f>
        <v/>
      </c>
      <c r="E479" s="11" t="n"/>
      <c r="F479" s="14" t="n"/>
      <c r="G479" s="17" t="n"/>
      <c r="H479" s="14">
        <f>IF($F479="","",ROUND($F479*$G479,0))</f>
        <v/>
      </c>
      <c r="I479" s="14">
        <f>IF($F479="","",$F479+$H479)</f>
        <v/>
      </c>
      <c r="J479" s="14">
        <f>IF($A479="","",SUMIFS(AR_Receipts!$D:$D,AR_Receipts!$B:$B,$A479))</f>
        <v/>
      </c>
      <c r="K479" s="14">
        <f>IF($A479="","",MAX(0,$I479-$J479))</f>
        <v/>
      </c>
      <c r="L479" s="11" t="n"/>
      <c r="M479" s="15">
        <f>IF(OR($B479="", $L479=""),"", $B479+IFERROR(VLOOKUP($L479,Terms!$A:$B,2,FALSE),0))</f>
        <v/>
      </c>
      <c r="N479" s="16">
        <f>IF(OR($M479="", $K479&lt;=0),"", Settings!$B$3-$M479)</f>
        <v/>
      </c>
      <c r="O479" s="11">
        <f>IF($A479="","",IF($K479=0,"Paid",IF($J479=0,"Open","Partially Paid")))</f>
        <v/>
      </c>
      <c r="P479" s="11" t="n"/>
      <c r="Q479" s="11" t="n"/>
    </row>
    <row r="480">
      <c r="A480" s="11" t="n"/>
      <c r="B480" s="15" t="n"/>
      <c r="C480" s="11" t="n"/>
      <c r="D480" s="11">
        <f>IF($C480="","",IFERROR(VLOOKUP($C480,Customers!$A:$B,2,FALSE),""))</f>
        <v/>
      </c>
      <c r="E480" s="11" t="n"/>
      <c r="F480" s="14" t="n"/>
      <c r="G480" s="17" t="n"/>
      <c r="H480" s="14">
        <f>IF($F480="","",ROUND($F480*$G480,0))</f>
        <v/>
      </c>
      <c r="I480" s="14">
        <f>IF($F480="","",$F480+$H480)</f>
        <v/>
      </c>
      <c r="J480" s="14">
        <f>IF($A480="","",SUMIFS(AR_Receipts!$D:$D,AR_Receipts!$B:$B,$A480))</f>
        <v/>
      </c>
      <c r="K480" s="14">
        <f>IF($A480="","",MAX(0,$I480-$J480))</f>
        <v/>
      </c>
      <c r="L480" s="11" t="n"/>
      <c r="M480" s="15">
        <f>IF(OR($B480="", $L480=""),"", $B480+IFERROR(VLOOKUP($L480,Terms!$A:$B,2,FALSE),0))</f>
        <v/>
      </c>
      <c r="N480" s="16">
        <f>IF(OR($M480="", $K480&lt;=0),"", Settings!$B$3-$M480)</f>
        <v/>
      </c>
      <c r="O480" s="11">
        <f>IF($A480="","",IF($K480=0,"Paid",IF($J480=0,"Open","Partially Paid")))</f>
        <v/>
      </c>
      <c r="P480" s="11" t="n"/>
      <c r="Q480" s="11" t="n"/>
    </row>
    <row r="481">
      <c r="A481" s="11" t="n"/>
      <c r="B481" s="15" t="n"/>
      <c r="C481" s="11" t="n"/>
      <c r="D481" s="11">
        <f>IF($C481="","",IFERROR(VLOOKUP($C481,Customers!$A:$B,2,FALSE),""))</f>
        <v/>
      </c>
      <c r="E481" s="11" t="n"/>
      <c r="F481" s="14" t="n"/>
      <c r="G481" s="17" t="n"/>
      <c r="H481" s="14">
        <f>IF($F481="","",ROUND($F481*$G481,0))</f>
        <v/>
      </c>
      <c r="I481" s="14">
        <f>IF($F481="","",$F481+$H481)</f>
        <v/>
      </c>
      <c r="J481" s="14">
        <f>IF($A481="","",SUMIFS(AR_Receipts!$D:$D,AR_Receipts!$B:$B,$A481))</f>
        <v/>
      </c>
      <c r="K481" s="14">
        <f>IF($A481="","",MAX(0,$I481-$J481))</f>
        <v/>
      </c>
      <c r="L481" s="11" t="n"/>
      <c r="M481" s="15">
        <f>IF(OR($B481="", $L481=""),"", $B481+IFERROR(VLOOKUP($L481,Terms!$A:$B,2,FALSE),0))</f>
        <v/>
      </c>
      <c r="N481" s="16">
        <f>IF(OR($M481="", $K481&lt;=0),"", Settings!$B$3-$M481)</f>
        <v/>
      </c>
      <c r="O481" s="11">
        <f>IF($A481="","",IF($K481=0,"Paid",IF($J481=0,"Open","Partially Paid")))</f>
        <v/>
      </c>
      <c r="P481" s="11" t="n"/>
      <c r="Q481" s="11" t="n"/>
    </row>
    <row r="482">
      <c r="A482" s="11" t="n"/>
      <c r="B482" s="15" t="n"/>
      <c r="C482" s="11" t="n"/>
      <c r="D482" s="11">
        <f>IF($C482="","",IFERROR(VLOOKUP($C482,Customers!$A:$B,2,FALSE),""))</f>
        <v/>
      </c>
      <c r="E482" s="11" t="n"/>
      <c r="F482" s="14" t="n"/>
      <c r="G482" s="17" t="n"/>
      <c r="H482" s="14">
        <f>IF($F482="","",ROUND($F482*$G482,0))</f>
        <v/>
      </c>
      <c r="I482" s="14">
        <f>IF($F482="","",$F482+$H482)</f>
        <v/>
      </c>
      <c r="J482" s="14">
        <f>IF($A482="","",SUMIFS(AR_Receipts!$D:$D,AR_Receipts!$B:$B,$A482))</f>
        <v/>
      </c>
      <c r="K482" s="14">
        <f>IF($A482="","",MAX(0,$I482-$J482))</f>
        <v/>
      </c>
      <c r="L482" s="11" t="n"/>
      <c r="M482" s="15">
        <f>IF(OR($B482="", $L482=""),"", $B482+IFERROR(VLOOKUP($L482,Terms!$A:$B,2,FALSE),0))</f>
        <v/>
      </c>
      <c r="N482" s="16">
        <f>IF(OR($M482="", $K482&lt;=0),"", Settings!$B$3-$M482)</f>
        <v/>
      </c>
      <c r="O482" s="11">
        <f>IF($A482="","",IF($K482=0,"Paid",IF($J482=0,"Open","Partially Paid")))</f>
        <v/>
      </c>
      <c r="P482" s="11" t="n"/>
      <c r="Q482" s="11" t="n"/>
    </row>
    <row r="483">
      <c r="A483" s="11" t="n"/>
      <c r="B483" s="15" t="n"/>
      <c r="C483" s="11" t="n"/>
      <c r="D483" s="11">
        <f>IF($C483="","",IFERROR(VLOOKUP($C483,Customers!$A:$B,2,FALSE),""))</f>
        <v/>
      </c>
      <c r="E483" s="11" t="n"/>
      <c r="F483" s="14" t="n"/>
      <c r="G483" s="17" t="n"/>
      <c r="H483" s="14">
        <f>IF($F483="","",ROUND($F483*$G483,0))</f>
        <v/>
      </c>
      <c r="I483" s="14">
        <f>IF($F483="","",$F483+$H483)</f>
        <v/>
      </c>
      <c r="J483" s="14">
        <f>IF($A483="","",SUMIFS(AR_Receipts!$D:$D,AR_Receipts!$B:$B,$A483))</f>
        <v/>
      </c>
      <c r="K483" s="14">
        <f>IF($A483="","",MAX(0,$I483-$J483))</f>
        <v/>
      </c>
      <c r="L483" s="11" t="n"/>
      <c r="M483" s="15">
        <f>IF(OR($B483="", $L483=""),"", $B483+IFERROR(VLOOKUP($L483,Terms!$A:$B,2,FALSE),0))</f>
        <v/>
      </c>
      <c r="N483" s="16">
        <f>IF(OR($M483="", $K483&lt;=0),"", Settings!$B$3-$M483)</f>
        <v/>
      </c>
      <c r="O483" s="11">
        <f>IF($A483="","",IF($K483=0,"Paid",IF($J483=0,"Open","Partially Paid")))</f>
        <v/>
      </c>
      <c r="P483" s="11" t="n"/>
      <c r="Q483" s="11" t="n"/>
    </row>
    <row r="484">
      <c r="A484" s="11" t="n"/>
      <c r="B484" s="15" t="n"/>
      <c r="C484" s="11" t="n"/>
      <c r="D484" s="11">
        <f>IF($C484="","",IFERROR(VLOOKUP($C484,Customers!$A:$B,2,FALSE),""))</f>
        <v/>
      </c>
      <c r="E484" s="11" t="n"/>
      <c r="F484" s="14" t="n"/>
      <c r="G484" s="17" t="n"/>
      <c r="H484" s="14">
        <f>IF($F484="","",ROUND($F484*$G484,0))</f>
        <v/>
      </c>
      <c r="I484" s="14">
        <f>IF($F484="","",$F484+$H484)</f>
        <v/>
      </c>
      <c r="J484" s="14">
        <f>IF($A484="","",SUMIFS(AR_Receipts!$D:$D,AR_Receipts!$B:$B,$A484))</f>
        <v/>
      </c>
      <c r="K484" s="14">
        <f>IF($A484="","",MAX(0,$I484-$J484))</f>
        <v/>
      </c>
      <c r="L484" s="11" t="n"/>
      <c r="M484" s="15">
        <f>IF(OR($B484="", $L484=""),"", $B484+IFERROR(VLOOKUP($L484,Terms!$A:$B,2,FALSE),0))</f>
        <v/>
      </c>
      <c r="N484" s="16">
        <f>IF(OR($M484="", $K484&lt;=0),"", Settings!$B$3-$M484)</f>
        <v/>
      </c>
      <c r="O484" s="11">
        <f>IF($A484="","",IF($K484=0,"Paid",IF($J484=0,"Open","Partially Paid")))</f>
        <v/>
      </c>
      <c r="P484" s="11" t="n"/>
      <c r="Q484" s="11" t="n"/>
    </row>
    <row r="485">
      <c r="A485" s="11" t="n"/>
      <c r="B485" s="15" t="n"/>
      <c r="C485" s="11" t="n"/>
      <c r="D485" s="11">
        <f>IF($C485="","",IFERROR(VLOOKUP($C485,Customers!$A:$B,2,FALSE),""))</f>
        <v/>
      </c>
      <c r="E485" s="11" t="n"/>
      <c r="F485" s="14" t="n"/>
      <c r="G485" s="17" t="n"/>
      <c r="H485" s="14">
        <f>IF($F485="","",ROUND($F485*$G485,0))</f>
        <v/>
      </c>
      <c r="I485" s="14">
        <f>IF($F485="","",$F485+$H485)</f>
        <v/>
      </c>
      <c r="J485" s="14">
        <f>IF($A485="","",SUMIFS(AR_Receipts!$D:$D,AR_Receipts!$B:$B,$A485))</f>
        <v/>
      </c>
      <c r="K485" s="14">
        <f>IF($A485="","",MAX(0,$I485-$J485))</f>
        <v/>
      </c>
      <c r="L485" s="11" t="n"/>
      <c r="M485" s="15">
        <f>IF(OR($B485="", $L485=""),"", $B485+IFERROR(VLOOKUP($L485,Terms!$A:$B,2,FALSE),0))</f>
        <v/>
      </c>
      <c r="N485" s="16">
        <f>IF(OR($M485="", $K485&lt;=0),"", Settings!$B$3-$M485)</f>
        <v/>
      </c>
      <c r="O485" s="11">
        <f>IF($A485="","",IF($K485=0,"Paid",IF($J485=0,"Open","Partially Paid")))</f>
        <v/>
      </c>
      <c r="P485" s="11" t="n"/>
      <c r="Q485" s="11" t="n"/>
    </row>
    <row r="486">
      <c r="A486" s="11" t="n"/>
      <c r="B486" s="15" t="n"/>
      <c r="C486" s="11" t="n"/>
      <c r="D486" s="11">
        <f>IF($C486="","",IFERROR(VLOOKUP($C486,Customers!$A:$B,2,FALSE),""))</f>
        <v/>
      </c>
      <c r="E486" s="11" t="n"/>
      <c r="F486" s="14" t="n"/>
      <c r="G486" s="17" t="n"/>
      <c r="H486" s="14">
        <f>IF($F486="","",ROUND($F486*$G486,0))</f>
        <v/>
      </c>
      <c r="I486" s="14">
        <f>IF($F486="","",$F486+$H486)</f>
        <v/>
      </c>
      <c r="J486" s="14">
        <f>IF($A486="","",SUMIFS(AR_Receipts!$D:$D,AR_Receipts!$B:$B,$A486))</f>
        <v/>
      </c>
      <c r="K486" s="14">
        <f>IF($A486="","",MAX(0,$I486-$J486))</f>
        <v/>
      </c>
      <c r="L486" s="11" t="n"/>
      <c r="M486" s="15">
        <f>IF(OR($B486="", $L486=""),"", $B486+IFERROR(VLOOKUP($L486,Terms!$A:$B,2,FALSE),0))</f>
        <v/>
      </c>
      <c r="N486" s="16">
        <f>IF(OR($M486="", $K486&lt;=0),"", Settings!$B$3-$M486)</f>
        <v/>
      </c>
      <c r="O486" s="11">
        <f>IF($A486="","",IF($K486=0,"Paid",IF($J486=0,"Open","Partially Paid")))</f>
        <v/>
      </c>
      <c r="P486" s="11" t="n"/>
      <c r="Q486" s="11" t="n"/>
    </row>
    <row r="487">
      <c r="A487" s="11" t="n"/>
      <c r="B487" s="15" t="n"/>
      <c r="C487" s="11" t="n"/>
      <c r="D487" s="11">
        <f>IF($C487="","",IFERROR(VLOOKUP($C487,Customers!$A:$B,2,FALSE),""))</f>
        <v/>
      </c>
      <c r="E487" s="11" t="n"/>
      <c r="F487" s="14" t="n"/>
      <c r="G487" s="17" t="n"/>
      <c r="H487" s="14">
        <f>IF($F487="","",ROUND($F487*$G487,0))</f>
        <v/>
      </c>
      <c r="I487" s="14">
        <f>IF($F487="","",$F487+$H487)</f>
        <v/>
      </c>
      <c r="J487" s="14">
        <f>IF($A487="","",SUMIFS(AR_Receipts!$D:$D,AR_Receipts!$B:$B,$A487))</f>
        <v/>
      </c>
      <c r="K487" s="14">
        <f>IF($A487="","",MAX(0,$I487-$J487))</f>
        <v/>
      </c>
      <c r="L487" s="11" t="n"/>
      <c r="M487" s="15">
        <f>IF(OR($B487="", $L487=""),"", $B487+IFERROR(VLOOKUP($L487,Terms!$A:$B,2,FALSE),0))</f>
        <v/>
      </c>
      <c r="N487" s="16">
        <f>IF(OR($M487="", $K487&lt;=0),"", Settings!$B$3-$M487)</f>
        <v/>
      </c>
      <c r="O487" s="11">
        <f>IF($A487="","",IF($K487=0,"Paid",IF($J487=0,"Open","Partially Paid")))</f>
        <v/>
      </c>
      <c r="P487" s="11" t="n"/>
      <c r="Q487" s="11" t="n"/>
    </row>
    <row r="488">
      <c r="A488" s="11" t="n"/>
      <c r="B488" s="15" t="n"/>
      <c r="C488" s="11" t="n"/>
      <c r="D488" s="11">
        <f>IF($C488="","",IFERROR(VLOOKUP($C488,Customers!$A:$B,2,FALSE),""))</f>
        <v/>
      </c>
      <c r="E488" s="11" t="n"/>
      <c r="F488" s="14" t="n"/>
      <c r="G488" s="17" t="n"/>
      <c r="H488" s="14">
        <f>IF($F488="","",ROUND($F488*$G488,0))</f>
        <v/>
      </c>
      <c r="I488" s="14">
        <f>IF($F488="","",$F488+$H488)</f>
        <v/>
      </c>
      <c r="J488" s="14">
        <f>IF($A488="","",SUMIFS(AR_Receipts!$D:$D,AR_Receipts!$B:$B,$A488))</f>
        <v/>
      </c>
      <c r="K488" s="14">
        <f>IF($A488="","",MAX(0,$I488-$J488))</f>
        <v/>
      </c>
      <c r="L488" s="11" t="n"/>
      <c r="M488" s="15">
        <f>IF(OR($B488="", $L488=""),"", $B488+IFERROR(VLOOKUP($L488,Terms!$A:$B,2,FALSE),0))</f>
        <v/>
      </c>
      <c r="N488" s="16">
        <f>IF(OR($M488="", $K488&lt;=0),"", Settings!$B$3-$M488)</f>
        <v/>
      </c>
      <c r="O488" s="11">
        <f>IF($A488="","",IF($K488=0,"Paid",IF($J488=0,"Open","Partially Paid")))</f>
        <v/>
      </c>
      <c r="P488" s="11" t="n"/>
      <c r="Q488" s="11" t="n"/>
    </row>
    <row r="489">
      <c r="A489" s="11" t="n"/>
      <c r="B489" s="15" t="n"/>
      <c r="C489" s="11" t="n"/>
      <c r="D489" s="11">
        <f>IF($C489="","",IFERROR(VLOOKUP($C489,Customers!$A:$B,2,FALSE),""))</f>
        <v/>
      </c>
      <c r="E489" s="11" t="n"/>
      <c r="F489" s="14" t="n"/>
      <c r="G489" s="17" t="n"/>
      <c r="H489" s="14">
        <f>IF($F489="","",ROUND($F489*$G489,0))</f>
        <v/>
      </c>
      <c r="I489" s="14">
        <f>IF($F489="","",$F489+$H489)</f>
        <v/>
      </c>
      <c r="J489" s="14">
        <f>IF($A489="","",SUMIFS(AR_Receipts!$D:$D,AR_Receipts!$B:$B,$A489))</f>
        <v/>
      </c>
      <c r="K489" s="14">
        <f>IF($A489="","",MAX(0,$I489-$J489))</f>
        <v/>
      </c>
      <c r="L489" s="11" t="n"/>
      <c r="M489" s="15">
        <f>IF(OR($B489="", $L489=""),"", $B489+IFERROR(VLOOKUP($L489,Terms!$A:$B,2,FALSE),0))</f>
        <v/>
      </c>
      <c r="N489" s="16">
        <f>IF(OR($M489="", $K489&lt;=0),"", Settings!$B$3-$M489)</f>
        <v/>
      </c>
      <c r="O489" s="11">
        <f>IF($A489="","",IF($K489=0,"Paid",IF($J489=0,"Open","Partially Paid")))</f>
        <v/>
      </c>
      <c r="P489" s="11" t="n"/>
      <c r="Q489" s="11" t="n"/>
    </row>
    <row r="490">
      <c r="A490" s="11" t="n"/>
      <c r="B490" s="15" t="n"/>
      <c r="C490" s="11" t="n"/>
      <c r="D490" s="11">
        <f>IF($C490="","",IFERROR(VLOOKUP($C490,Customers!$A:$B,2,FALSE),""))</f>
        <v/>
      </c>
      <c r="E490" s="11" t="n"/>
      <c r="F490" s="14" t="n"/>
      <c r="G490" s="17" t="n"/>
      <c r="H490" s="14">
        <f>IF($F490="","",ROUND($F490*$G490,0))</f>
        <v/>
      </c>
      <c r="I490" s="14">
        <f>IF($F490="","",$F490+$H490)</f>
        <v/>
      </c>
      <c r="J490" s="14">
        <f>IF($A490="","",SUMIFS(AR_Receipts!$D:$D,AR_Receipts!$B:$B,$A490))</f>
        <v/>
      </c>
      <c r="K490" s="14">
        <f>IF($A490="","",MAX(0,$I490-$J490))</f>
        <v/>
      </c>
      <c r="L490" s="11" t="n"/>
      <c r="M490" s="15">
        <f>IF(OR($B490="", $L490=""),"", $B490+IFERROR(VLOOKUP($L490,Terms!$A:$B,2,FALSE),0))</f>
        <v/>
      </c>
      <c r="N490" s="16">
        <f>IF(OR($M490="", $K490&lt;=0),"", Settings!$B$3-$M490)</f>
        <v/>
      </c>
      <c r="O490" s="11">
        <f>IF($A490="","",IF($K490=0,"Paid",IF($J490=0,"Open","Partially Paid")))</f>
        <v/>
      </c>
      <c r="P490" s="11" t="n"/>
      <c r="Q490" s="11" t="n"/>
    </row>
    <row r="491">
      <c r="A491" s="11" t="n"/>
      <c r="B491" s="15" t="n"/>
      <c r="C491" s="11" t="n"/>
      <c r="D491" s="11">
        <f>IF($C491="","",IFERROR(VLOOKUP($C491,Customers!$A:$B,2,FALSE),""))</f>
        <v/>
      </c>
      <c r="E491" s="11" t="n"/>
      <c r="F491" s="14" t="n"/>
      <c r="G491" s="17" t="n"/>
      <c r="H491" s="14">
        <f>IF($F491="","",ROUND($F491*$G491,0))</f>
        <v/>
      </c>
      <c r="I491" s="14">
        <f>IF($F491="","",$F491+$H491)</f>
        <v/>
      </c>
      <c r="J491" s="14">
        <f>IF($A491="","",SUMIFS(AR_Receipts!$D:$D,AR_Receipts!$B:$B,$A491))</f>
        <v/>
      </c>
      <c r="K491" s="14">
        <f>IF($A491="","",MAX(0,$I491-$J491))</f>
        <v/>
      </c>
      <c r="L491" s="11" t="n"/>
      <c r="M491" s="15">
        <f>IF(OR($B491="", $L491=""),"", $B491+IFERROR(VLOOKUP($L491,Terms!$A:$B,2,FALSE),0))</f>
        <v/>
      </c>
      <c r="N491" s="16">
        <f>IF(OR($M491="", $K491&lt;=0),"", Settings!$B$3-$M491)</f>
        <v/>
      </c>
      <c r="O491" s="11">
        <f>IF($A491="","",IF($K491=0,"Paid",IF($J491=0,"Open","Partially Paid")))</f>
        <v/>
      </c>
      <c r="P491" s="11" t="n"/>
      <c r="Q491" s="11" t="n"/>
    </row>
    <row r="492">
      <c r="A492" s="11" t="n"/>
      <c r="B492" s="15" t="n"/>
      <c r="C492" s="11" t="n"/>
      <c r="D492" s="11">
        <f>IF($C492="","",IFERROR(VLOOKUP($C492,Customers!$A:$B,2,FALSE),""))</f>
        <v/>
      </c>
      <c r="E492" s="11" t="n"/>
      <c r="F492" s="14" t="n"/>
      <c r="G492" s="17" t="n"/>
      <c r="H492" s="14">
        <f>IF($F492="","",ROUND($F492*$G492,0))</f>
        <v/>
      </c>
      <c r="I492" s="14">
        <f>IF($F492="","",$F492+$H492)</f>
        <v/>
      </c>
      <c r="J492" s="14">
        <f>IF($A492="","",SUMIFS(AR_Receipts!$D:$D,AR_Receipts!$B:$B,$A492))</f>
        <v/>
      </c>
      <c r="K492" s="14">
        <f>IF($A492="","",MAX(0,$I492-$J492))</f>
        <v/>
      </c>
      <c r="L492" s="11" t="n"/>
      <c r="M492" s="15">
        <f>IF(OR($B492="", $L492=""),"", $B492+IFERROR(VLOOKUP($L492,Terms!$A:$B,2,FALSE),0))</f>
        <v/>
      </c>
      <c r="N492" s="16">
        <f>IF(OR($M492="", $K492&lt;=0),"", Settings!$B$3-$M492)</f>
        <v/>
      </c>
      <c r="O492" s="11">
        <f>IF($A492="","",IF($K492=0,"Paid",IF($J492=0,"Open","Partially Paid")))</f>
        <v/>
      </c>
      <c r="P492" s="11" t="n"/>
      <c r="Q492" s="11" t="n"/>
    </row>
    <row r="493">
      <c r="A493" s="11" t="n"/>
      <c r="B493" s="15" t="n"/>
      <c r="C493" s="11" t="n"/>
      <c r="D493" s="11">
        <f>IF($C493="","",IFERROR(VLOOKUP($C493,Customers!$A:$B,2,FALSE),""))</f>
        <v/>
      </c>
      <c r="E493" s="11" t="n"/>
      <c r="F493" s="14" t="n"/>
      <c r="G493" s="17" t="n"/>
      <c r="H493" s="14">
        <f>IF($F493="","",ROUND($F493*$G493,0))</f>
        <v/>
      </c>
      <c r="I493" s="14">
        <f>IF($F493="","",$F493+$H493)</f>
        <v/>
      </c>
      <c r="J493" s="14">
        <f>IF($A493="","",SUMIFS(AR_Receipts!$D:$D,AR_Receipts!$B:$B,$A493))</f>
        <v/>
      </c>
      <c r="K493" s="14">
        <f>IF($A493="","",MAX(0,$I493-$J493))</f>
        <v/>
      </c>
      <c r="L493" s="11" t="n"/>
      <c r="M493" s="15">
        <f>IF(OR($B493="", $L493=""),"", $B493+IFERROR(VLOOKUP($L493,Terms!$A:$B,2,FALSE),0))</f>
        <v/>
      </c>
      <c r="N493" s="16">
        <f>IF(OR($M493="", $K493&lt;=0),"", Settings!$B$3-$M493)</f>
        <v/>
      </c>
      <c r="O493" s="11">
        <f>IF($A493="","",IF($K493=0,"Paid",IF($J493=0,"Open","Partially Paid")))</f>
        <v/>
      </c>
      <c r="P493" s="11" t="n"/>
      <c r="Q493" s="11" t="n"/>
    </row>
    <row r="494">
      <c r="A494" s="11" t="n"/>
      <c r="B494" s="15" t="n"/>
      <c r="C494" s="11" t="n"/>
      <c r="D494" s="11">
        <f>IF($C494="","",IFERROR(VLOOKUP($C494,Customers!$A:$B,2,FALSE),""))</f>
        <v/>
      </c>
      <c r="E494" s="11" t="n"/>
      <c r="F494" s="14" t="n"/>
      <c r="G494" s="17" t="n"/>
      <c r="H494" s="14">
        <f>IF($F494="","",ROUND($F494*$G494,0))</f>
        <v/>
      </c>
      <c r="I494" s="14">
        <f>IF($F494="","",$F494+$H494)</f>
        <v/>
      </c>
      <c r="J494" s="14">
        <f>IF($A494="","",SUMIFS(AR_Receipts!$D:$D,AR_Receipts!$B:$B,$A494))</f>
        <v/>
      </c>
      <c r="K494" s="14">
        <f>IF($A494="","",MAX(0,$I494-$J494))</f>
        <v/>
      </c>
      <c r="L494" s="11" t="n"/>
      <c r="M494" s="15">
        <f>IF(OR($B494="", $L494=""),"", $B494+IFERROR(VLOOKUP($L494,Terms!$A:$B,2,FALSE),0))</f>
        <v/>
      </c>
      <c r="N494" s="16">
        <f>IF(OR($M494="", $K494&lt;=0),"", Settings!$B$3-$M494)</f>
        <v/>
      </c>
      <c r="O494" s="11">
        <f>IF($A494="","",IF($K494=0,"Paid",IF($J494=0,"Open","Partially Paid")))</f>
        <v/>
      </c>
      <c r="P494" s="11" t="n"/>
      <c r="Q494" s="11" t="n"/>
    </row>
    <row r="495">
      <c r="A495" s="11" t="n"/>
      <c r="B495" s="15" t="n"/>
      <c r="C495" s="11" t="n"/>
      <c r="D495" s="11">
        <f>IF($C495="","",IFERROR(VLOOKUP($C495,Customers!$A:$B,2,FALSE),""))</f>
        <v/>
      </c>
      <c r="E495" s="11" t="n"/>
      <c r="F495" s="14" t="n"/>
      <c r="G495" s="17" t="n"/>
      <c r="H495" s="14">
        <f>IF($F495="","",ROUND($F495*$G495,0))</f>
        <v/>
      </c>
      <c r="I495" s="14">
        <f>IF($F495="","",$F495+$H495)</f>
        <v/>
      </c>
      <c r="J495" s="14">
        <f>IF($A495="","",SUMIFS(AR_Receipts!$D:$D,AR_Receipts!$B:$B,$A495))</f>
        <v/>
      </c>
      <c r="K495" s="14">
        <f>IF($A495="","",MAX(0,$I495-$J495))</f>
        <v/>
      </c>
      <c r="L495" s="11" t="n"/>
      <c r="M495" s="15">
        <f>IF(OR($B495="", $L495=""),"", $B495+IFERROR(VLOOKUP($L495,Terms!$A:$B,2,FALSE),0))</f>
        <v/>
      </c>
      <c r="N495" s="16">
        <f>IF(OR($M495="", $K495&lt;=0),"", Settings!$B$3-$M495)</f>
        <v/>
      </c>
      <c r="O495" s="11">
        <f>IF($A495="","",IF($K495=0,"Paid",IF($J495=0,"Open","Partially Paid")))</f>
        <v/>
      </c>
      <c r="P495" s="11" t="n"/>
      <c r="Q495" s="11" t="n"/>
    </row>
    <row r="496">
      <c r="A496" s="11" t="n"/>
      <c r="B496" s="15" t="n"/>
      <c r="C496" s="11" t="n"/>
      <c r="D496" s="11">
        <f>IF($C496="","",IFERROR(VLOOKUP($C496,Customers!$A:$B,2,FALSE),""))</f>
        <v/>
      </c>
      <c r="E496" s="11" t="n"/>
      <c r="F496" s="14" t="n"/>
      <c r="G496" s="17" t="n"/>
      <c r="H496" s="14">
        <f>IF($F496="","",ROUND($F496*$G496,0))</f>
        <v/>
      </c>
      <c r="I496" s="14">
        <f>IF($F496="","",$F496+$H496)</f>
        <v/>
      </c>
      <c r="J496" s="14">
        <f>IF($A496="","",SUMIFS(AR_Receipts!$D:$D,AR_Receipts!$B:$B,$A496))</f>
        <v/>
      </c>
      <c r="K496" s="14">
        <f>IF($A496="","",MAX(0,$I496-$J496))</f>
        <v/>
      </c>
      <c r="L496" s="11" t="n"/>
      <c r="M496" s="15">
        <f>IF(OR($B496="", $L496=""),"", $B496+IFERROR(VLOOKUP($L496,Terms!$A:$B,2,FALSE),0))</f>
        <v/>
      </c>
      <c r="N496" s="16">
        <f>IF(OR($M496="", $K496&lt;=0),"", Settings!$B$3-$M496)</f>
        <v/>
      </c>
      <c r="O496" s="11">
        <f>IF($A496="","",IF($K496=0,"Paid",IF($J496=0,"Open","Partially Paid")))</f>
        <v/>
      </c>
      <c r="P496" s="11" t="n"/>
      <c r="Q496" s="11" t="n"/>
    </row>
    <row r="497">
      <c r="A497" s="11" t="n"/>
      <c r="B497" s="15" t="n"/>
      <c r="C497" s="11" t="n"/>
      <c r="D497" s="11">
        <f>IF($C497="","",IFERROR(VLOOKUP($C497,Customers!$A:$B,2,FALSE),""))</f>
        <v/>
      </c>
      <c r="E497" s="11" t="n"/>
      <c r="F497" s="14" t="n"/>
      <c r="G497" s="17" t="n"/>
      <c r="H497" s="14">
        <f>IF($F497="","",ROUND($F497*$G497,0))</f>
        <v/>
      </c>
      <c r="I497" s="14">
        <f>IF($F497="","",$F497+$H497)</f>
        <v/>
      </c>
      <c r="J497" s="14">
        <f>IF($A497="","",SUMIFS(AR_Receipts!$D:$D,AR_Receipts!$B:$B,$A497))</f>
        <v/>
      </c>
      <c r="K497" s="14">
        <f>IF($A497="","",MAX(0,$I497-$J497))</f>
        <v/>
      </c>
      <c r="L497" s="11" t="n"/>
      <c r="M497" s="15">
        <f>IF(OR($B497="", $L497=""),"", $B497+IFERROR(VLOOKUP($L497,Terms!$A:$B,2,FALSE),0))</f>
        <v/>
      </c>
      <c r="N497" s="16">
        <f>IF(OR($M497="", $K497&lt;=0),"", Settings!$B$3-$M497)</f>
        <v/>
      </c>
      <c r="O497" s="11">
        <f>IF($A497="","",IF($K497=0,"Paid",IF($J497=0,"Open","Partially Paid")))</f>
        <v/>
      </c>
      <c r="P497" s="11" t="n"/>
      <c r="Q497" s="11" t="n"/>
    </row>
    <row r="498">
      <c r="A498" s="11" t="n"/>
      <c r="B498" s="15" t="n"/>
      <c r="C498" s="11" t="n"/>
      <c r="D498" s="11">
        <f>IF($C498="","",IFERROR(VLOOKUP($C498,Customers!$A:$B,2,FALSE),""))</f>
        <v/>
      </c>
      <c r="E498" s="11" t="n"/>
      <c r="F498" s="14" t="n"/>
      <c r="G498" s="17" t="n"/>
      <c r="H498" s="14">
        <f>IF($F498="","",ROUND($F498*$G498,0))</f>
        <v/>
      </c>
      <c r="I498" s="14">
        <f>IF($F498="","",$F498+$H498)</f>
        <v/>
      </c>
      <c r="J498" s="14">
        <f>IF($A498="","",SUMIFS(AR_Receipts!$D:$D,AR_Receipts!$B:$B,$A498))</f>
        <v/>
      </c>
      <c r="K498" s="14">
        <f>IF($A498="","",MAX(0,$I498-$J498))</f>
        <v/>
      </c>
      <c r="L498" s="11" t="n"/>
      <c r="M498" s="15">
        <f>IF(OR($B498="", $L498=""),"", $B498+IFERROR(VLOOKUP($L498,Terms!$A:$B,2,FALSE),0))</f>
        <v/>
      </c>
      <c r="N498" s="16">
        <f>IF(OR($M498="", $K498&lt;=0),"", Settings!$B$3-$M498)</f>
        <v/>
      </c>
      <c r="O498" s="11">
        <f>IF($A498="","",IF($K498=0,"Paid",IF($J498=0,"Open","Partially Paid")))</f>
        <v/>
      </c>
      <c r="P498" s="11" t="n"/>
      <c r="Q498" s="11" t="n"/>
    </row>
    <row r="499">
      <c r="A499" s="11" t="n"/>
      <c r="B499" s="15" t="n"/>
      <c r="C499" s="11" t="n"/>
      <c r="D499" s="11">
        <f>IF($C499="","",IFERROR(VLOOKUP($C499,Customers!$A:$B,2,FALSE),""))</f>
        <v/>
      </c>
      <c r="E499" s="11" t="n"/>
      <c r="F499" s="14" t="n"/>
      <c r="G499" s="17" t="n"/>
      <c r="H499" s="14">
        <f>IF($F499="","",ROUND($F499*$G499,0))</f>
        <v/>
      </c>
      <c r="I499" s="14">
        <f>IF($F499="","",$F499+$H499)</f>
        <v/>
      </c>
      <c r="J499" s="14">
        <f>IF($A499="","",SUMIFS(AR_Receipts!$D:$D,AR_Receipts!$B:$B,$A499))</f>
        <v/>
      </c>
      <c r="K499" s="14">
        <f>IF($A499="","",MAX(0,$I499-$J499))</f>
        <v/>
      </c>
      <c r="L499" s="11" t="n"/>
      <c r="M499" s="15">
        <f>IF(OR($B499="", $L499=""),"", $B499+IFERROR(VLOOKUP($L499,Terms!$A:$B,2,FALSE),0))</f>
        <v/>
      </c>
      <c r="N499" s="16">
        <f>IF(OR($M499="", $K499&lt;=0),"", Settings!$B$3-$M499)</f>
        <v/>
      </c>
      <c r="O499" s="11">
        <f>IF($A499="","",IF($K499=0,"Paid",IF($J499=0,"Open","Partially Paid")))</f>
        <v/>
      </c>
      <c r="P499" s="11" t="n"/>
      <c r="Q499" s="11" t="n"/>
    </row>
    <row r="500">
      <c r="A500" s="11" t="n"/>
      <c r="B500" s="15" t="n"/>
      <c r="C500" s="11" t="n"/>
      <c r="D500" s="11">
        <f>IF($C500="","",IFERROR(VLOOKUP($C500,Customers!$A:$B,2,FALSE),""))</f>
        <v/>
      </c>
      <c r="E500" s="11" t="n"/>
      <c r="F500" s="14" t="n"/>
      <c r="G500" s="17" t="n"/>
      <c r="H500" s="14">
        <f>IF($F500="","",ROUND($F500*$G500,0))</f>
        <v/>
      </c>
      <c r="I500" s="14">
        <f>IF($F500="","",$F500+$H500)</f>
        <v/>
      </c>
      <c r="J500" s="14">
        <f>IF($A500="","",SUMIFS(AR_Receipts!$D:$D,AR_Receipts!$B:$B,$A500))</f>
        <v/>
      </c>
      <c r="K500" s="14">
        <f>IF($A500="","",MAX(0,$I500-$J500))</f>
        <v/>
      </c>
      <c r="L500" s="11" t="n"/>
      <c r="M500" s="15">
        <f>IF(OR($B500="", $L500=""),"", $B500+IFERROR(VLOOKUP($L500,Terms!$A:$B,2,FALSE),0))</f>
        <v/>
      </c>
      <c r="N500" s="16">
        <f>IF(OR($M500="", $K500&lt;=0),"", Settings!$B$3-$M500)</f>
        <v/>
      </c>
      <c r="O500" s="11">
        <f>IF($A500="","",IF($K500=0,"Paid",IF($J500=0,"Open","Partially Paid")))</f>
        <v/>
      </c>
      <c r="P500" s="11" t="n"/>
      <c r="Q500" s="11" t="n"/>
    </row>
    <row r="501">
      <c r="A501" s="11" t="n"/>
      <c r="B501" s="15" t="n"/>
      <c r="C501" s="11" t="n"/>
      <c r="D501" s="11">
        <f>IF($C501="","",IFERROR(VLOOKUP($C501,Customers!$A:$B,2,FALSE),""))</f>
        <v/>
      </c>
      <c r="E501" s="11" t="n"/>
      <c r="F501" s="14" t="n"/>
      <c r="G501" s="17" t="n"/>
      <c r="H501" s="14">
        <f>IF($F501="","",ROUND($F501*$G501,0))</f>
        <v/>
      </c>
      <c r="I501" s="14">
        <f>IF($F501="","",$F501+$H501)</f>
        <v/>
      </c>
      <c r="J501" s="14">
        <f>IF($A501="","",SUMIFS(AR_Receipts!$D:$D,AR_Receipts!$B:$B,$A501))</f>
        <v/>
      </c>
      <c r="K501" s="14">
        <f>IF($A501="","",MAX(0,$I501-$J501))</f>
        <v/>
      </c>
      <c r="L501" s="11" t="n"/>
      <c r="M501" s="15">
        <f>IF(OR($B501="", $L501=""),"", $B501+IFERROR(VLOOKUP($L501,Terms!$A:$B,2,FALSE),0))</f>
        <v/>
      </c>
      <c r="N501" s="16">
        <f>IF(OR($M501="", $K501&lt;=0),"", Settings!$B$3-$M501)</f>
        <v/>
      </c>
      <c r="O501" s="11">
        <f>IF($A501="","",IF($K501=0,"Paid",IF($J501=0,"Open","Partially Paid")))</f>
        <v/>
      </c>
      <c r="P501" s="11" t="n"/>
      <c r="Q501" s="11" t="n"/>
    </row>
    <row r="502">
      <c r="A502" s="11" t="n"/>
      <c r="B502" s="15" t="n"/>
      <c r="C502" s="11" t="n"/>
      <c r="D502" s="11">
        <f>IF($C502="","",IFERROR(VLOOKUP($C502,Customers!$A:$B,2,FALSE),""))</f>
        <v/>
      </c>
      <c r="E502" s="11" t="n"/>
      <c r="F502" s="14" t="n"/>
      <c r="G502" s="17" t="n"/>
      <c r="H502" s="14">
        <f>IF($F502="","",ROUND($F502*$G502,0))</f>
        <v/>
      </c>
      <c r="I502" s="14">
        <f>IF($F502="","",$F502+$H502)</f>
        <v/>
      </c>
      <c r="J502" s="14">
        <f>IF($A502="","",SUMIFS(AR_Receipts!$D:$D,AR_Receipts!$B:$B,$A502))</f>
        <v/>
      </c>
      <c r="K502" s="14">
        <f>IF($A502="","",MAX(0,$I502-$J502))</f>
        <v/>
      </c>
      <c r="L502" s="11" t="n"/>
      <c r="M502" s="15">
        <f>IF(OR($B502="", $L502=""),"", $B502+IFERROR(VLOOKUP($L502,Terms!$A:$B,2,FALSE),0))</f>
        <v/>
      </c>
      <c r="N502" s="16">
        <f>IF(OR($M502="", $K502&lt;=0),"", Settings!$B$3-$M502)</f>
        <v/>
      </c>
      <c r="O502" s="11">
        <f>IF($A502="","",IF($K502=0,"Paid",IF($J502=0,"Open","Partially Paid")))</f>
        <v/>
      </c>
      <c r="P502" s="11" t="n"/>
      <c r="Q502" s="11" t="n"/>
    </row>
    <row r="503">
      <c r="A503" s="11" t="n"/>
      <c r="B503" s="15" t="n"/>
      <c r="C503" s="11" t="n"/>
      <c r="D503" s="11">
        <f>IF($C503="","",IFERROR(VLOOKUP($C503,Customers!$A:$B,2,FALSE),""))</f>
        <v/>
      </c>
      <c r="E503" s="11" t="n"/>
      <c r="F503" s="14" t="n"/>
      <c r="G503" s="17" t="n"/>
      <c r="H503" s="14">
        <f>IF($F503="","",ROUND($F503*$G503,0))</f>
        <v/>
      </c>
      <c r="I503" s="14">
        <f>IF($F503="","",$F503+$H503)</f>
        <v/>
      </c>
      <c r="J503" s="14">
        <f>IF($A503="","",SUMIFS(AR_Receipts!$D:$D,AR_Receipts!$B:$B,$A503))</f>
        <v/>
      </c>
      <c r="K503" s="14">
        <f>IF($A503="","",MAX(0,$I503-$J503))</f>
        <v/>
      </c>
      <c r="L503" s="11" t="n"/>
      <c r="M503" s="15">
        <f>IF(OR($B503="", $L503=""),"", $B503+IFERROR(VLOOKUP($L503,Terms!$A:$B,2,FALSE),0))</f>
        <v/>
      </c>
      <c r="N503" s="16">
        <f>IF(OR($M503="", $K503&lt;=0),"", Settings!$B$3-$M503)</f>
        <v/>
      </c>
      <c r="O503" s="11">
        <f>IF($A503="","",IF($K503=0,"Paid",IF($J503=0,"Open","Partially Paid")))</f>
        <v/>
      </c>
      <c r="P503" s="11" t="n"/>
      <c r="Q503" s="11" t="n"/>
    </row>
    <row r="504">
      <c r="A504" s="11" t="n"/>
      <c r="B504" s="15" t="n"/>
      <c r="C504" s="11" t="n"/>
      <c r="D504" s="11">
        <f>IF($C504="","",IFERROR(VLOOKUP($C504,Customers!$A:$B,2,FALSE),""))</f>
        <v/>
      </c>
      <c r="E504" s="11" t="n"/>
      <c r="F504" s="14" t="n"/>
      <c r="G504" s="17" t="n"/>
      <c r="H504" s="14">
        <f>IF($F504="","",ROUND($F504*$G504,0))</f>
        <v/>
      </c>
      <c r="I504" s="14">
        <f>IF($F504="","",$F504+$H504)</f>
        <v/>
      </c>
      <c r="J504" s="14">
        <f>IF($A504="","",SUMIFS(AR_Receipts!$D:$D,AR_Receipts!$B:$B,$A504))</f>
        <v/>
      </c>
      <c r="K504" s="14">
        <f>IF($A504="","",MAX(0,$I504-$J504))</f>
        <v/>
      </c>
      <c r="L504" s="11" t="n"/>
      <c r="M504" s="15">
        <f>IF(OR($B504="", $L504=""),"", $B504+IFERROR(VLOOKUP($L504,Terms!$A:$B,2,FALSE),0))</f>
        <v/>
      </c>
      <c r="N504" s="16">
        <f>IF(OR($M504="", $K504&lt;=0),"", Settings!$B$3-$M504)</f>
        <v/>
      </c>
      <c r="O504" s="11">
        <f>IF($A504="","",IF($K504=0,"Paid",IF($J504=0,"Open","Partially Paid")))</f>
        <v/>
      </c>
      <c r="P504" s="11" t="n"/>
      <c r="Q504" s="11" t="n"/>
    </row>
    <row r="505">
      <c r="A505" s="11" t="n"/>
      <c r="B505" s="15" t="n"/>
      <c r="C505" s="11" t="n"/>
      <c r="D505" s="11">
        <f>IF($C505="","",IFERROR(VLOOKUP($C505,Customers!$A:$B,2,FALSE),""))</f>
        <v/>
      </c>
      <c r="E505" s="11" t="n"/>
      <c r="F505" s="14" t="n"/>
      <c r="G505" s="17" t="n"/>
      <c r="H505" s="14">
        <f>IF($F505="","",ROUND($F505*$G505,0))</f>
        <v/>
      </c>
      <c r="I505" s="14">
        <f>IF($F505="","",$F505+$H505)</f>
        <v/>
      </c>
      <c r="J505" s="14">
        <f>IF($A505="","",SUMIFS(AR_Receipts!$D:$D,AR_Receipts!$B:$B,$A505))</f>
        <v/>
      </c>
      <c r="K505" s="14">
        <f>IF($A505="","",MAX(0,$I505-$J505))</f>
        <v/>
      </c>
      <c r="L505" s="11" t="n"/>
      <c r="M505" s="15">
        <f>IF(OR($B505="", $L505=""),"", $B505+IFERROR(VLOOKUP($L505,Terms!$A:$B,2,FALSE),0))</f>
        <v/>
      </c>
      <c r="N505" s="16">
        <f>IF(OR($M505="", $K505&lt;=0),"", Settings!$B$3-$M505)</f>
        <v/>
      </c>
      <c r="O505" s="11">
        <f>IF($A505="","",IF($K505=0,"Paid",IF($J505=0,"Open","Partially Paid")))</f>
        <v/>
      </c>
      <c r="P505" s="11" t="n"/>
      <c r="Q505" s="11" t="n"/>
    </row>
  </sheetData>
  <mergeCells count="1">
    <mergeCell ref="A1:Q1"/>
  </mergeCells>
  <conditionalFormatting sqref="A6:Q505">
    <cfRule type="expression" priority="1" dxfId="0">
      <formula>AND($K6&gt;0,$N6&gt;0)</formula>
    </cfRule>
    <cfRule type="expression" priority="2" dxfId="1">
      <formula>AND($K6&gt;0,$M6&lt;&gt;"",($M6-Settings!$B$3)&lt;=7,($M6-Settings!$B$3)&gt;=0)</formula>
    </cfRule>
  </conditionalFormatting>
  <dataValidations count="3">
    <dataValidation sqref="C3:C1002 C6:C505" showDropDown="0" showInputMessage="0" showErrorMessage="0" allowBlank="1" type="list">
      <formula1>=Customers!$A$3:$A$202</formula1>
    </dataValidation>
    <dataValidation sqref="L6:L505" showDropDown="0" showInputMessage="0" showErrorMessage="0" allowBlank="1" type="list">
      <formula1>=Terms!$A$3:$A$200</formula1>
    </dataValidation>
    <dataValidation sqref="G6:G505" showDropDown="0" showInputMessage="0" showErrorMessage="0" allowBlank="1" type="list">
      <formula1>"0%,5%,8%,10%"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0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22" customWidth="1" min="8" max="8"/>
  </cols>
  <sheetData>
    <row r="1">
      <c r="A1" s="1" t="inlineStr">
        <is>
          <t>THU TIỀN (AR) - PHIẾU THU/RECEIPTS</t>
        </is>
      </c>
    </row>
    <row r="2">
      <c r="A2" s="8" t="inlineStr">
        <is>
          <t>Ngày thu</t>
        </is>
      </c>
      <c r="B2" s="8" t="inlineStr">
        <is>
          <t>Số HĐ</t>
        </is>
      </c>
      <c r="C2" s="8" t="inlineStr">
        <is>
          <t>Mã KH</t>
        </is>
      </c>
      <c r="D2" s="8" t="inlineStr">
        <is>
          <t>Số tiền thu</t>
        </is>
      </c>
      <c r="E2" s="8" t="inlineStr">
        <is>
          <t>Phương thức</t>
        </is>
      </c>
      <c r="F2" s="8" t="inlineStr">
        <is>
          <t>Số chứng từ</t>
        </is>
      </c>
      <c r="G2" s="8" t="inlineStr">
        <is>
          <t>Người thu</t>
        </is>
      </c>
      <c r="H2" s="8" t="inlineStr">
        <is>
          <t>Ghi chú</t>
        </is>
      </c>
    </row>
    <row r="3">
      <c r="A3" s="10" t="n"/>
      <c r="B3" s="9" t="n"/>
      <c r="C3" s="9" t="n"/>
      <c r="D3" s="12" t="n"/>
      <c r="E3" s="9" t="n"/>
      <c r="F3" s="9" t="n"/>
      <c r="G3" s="9" t="n"/>
      <c r="H3" s="9" t="n"/>
    </row>
    <row r="4">
      <c r="A4" s="10" t="n"/>
      <c r="B4" s="9" t="n"/>
      <c r="C4" s="9" t="n"/>
      <c r="D4" s="12" t="n"/>
      <c r="E4" s="9" t="n"/>
      <c r="F4" s="9" t="n"/>
      <c r="G4" s="9" t="n"/>
      <c r="H4" s="9" t="n"/>
    </row>
    <row r="5">
      <c r="A5" s="10" t="n"/>
      <c r="B5" s="9" t="n"/>
      <c r="C5" s="9" t="n"/>
      <c r="D5" s="12" t="n"/>
      <c r="E5" s="9" t="n"/>
      <c r="F5" s="9" t="n"/>
      <c r="G5" s="9" t="n"/>
      <c r="H5" s="9" t="n"/>
    </row>
    <row r="6">
      <c r="A6" s="10" t="n"/>
      <c r="B6" s="9" t="n"/>
      <c r="C6" s="9" t="n"/>
      <c r="D6" s="12" t="n"/>
      <c r="E6" s="9" t="n"/>
      <c r="F6" s="9" t="n"/>
      <c r="G6" s="9" t="n"/>
      <c r="H6" s="9" t="n"/>
    </row>
    <row r="7">
      <c r="A7" s="10" t="n"/>
      <c r="B7" s="9" t="n"/>
      <c r="C7" s="9" t="n"/>
      <c r="D7" s="12" t="n"/>
      <c r="E7" s="9" t="n"/>
      <c r="F7" s="9" t="n"/>
      <c r="G7" s="9" t="n"/>
      <c r="H7" s="9" t="n"/>
    </row>
    <row r="8">
      <c r="A8" s="10" t="n"/>
      <c r="B8" s="9" t="n"/>
      <c r="C8" s="9" t="n"/>
      <c r="D8" s="12" t="n"/>
      <c r="E8" s="9" t="n"/>
      <c r="F8" s="9" t="n"/>
      <c r="G8" s="9" t="n"/>
      <c r="H8" s="9" t="n"/>
    </row>
    <row r="9">
      <c r="A9" s="10" t="n"/>
      <c r="B9" s="9" t="n"/>
      <c r="C9" s="9" t="n"/>
      <c r="D9" s="12" t="n"/>
      <c r="E9" s="9" t="n"/>
      <c r="F9" s="9" t="n"/>
      <c r="G9" s="9" t="n"/>
      <c r="H9" s="9" t="n"/>
    </row>
    <row r="10">
      <c r="A10" s="10" t="n"/>
      <c r="B10" s="9" t="n"/>
      <c r="C10" s="9" t="n"/>
      <c r="D10" s="12" t="n"/>
      <c r="E10" s="9" t="n"/>
      <c r="F10" s="9" t="n"/>
      <c r="G10" s="9" t="n"/>
      <c r="H10" s="9" t="n"/>
    </row>
    <row r="11">
      <c r="A11" s="10" t="n"/>
      <c r="B11" s="9" t="n"/>
      <c r="C11" s="9" t="n"/>
      <c r="D11" s="12" t="n"/>
      <c r="E11" s="9" t="n"/>
      <c r="F11" s="9" t="n"/>
      <c r="G11" s="9" t="n"/>
      <c r="H11" s="9" t="n"/>
    </row>
    <row r="12">
      <c r="A12" s="10" t="n"/>
      <c r="B12" s="9" t="n"/>
      <c r="C12" s="9" t="n"/>
      <c r="D12" s="12" t="n"/>
      <c r="E12" s="9" t="n"/>
      <c r="F12" s="9" t="n"/>
      <c r="G12" s="9" t="n"/>
      <c r="H12" s="9" t="n"/>
    </row>
    <row r="13">
      <c r="A13" s="10" t="n"/>
      <c r="B13" s="9" t="n"/>
      <c r="C13" s="9" t="n"/>
      <c r="D13" s="12" t="n"/>
      <c r="E13" s="9" t="n"/>
      <c r="F13" s="9" t="n"/>
      <c r="G13" s="9" t="n"/>
      <c r="H13" s="9" t="n"/>
    </row>
    <row r="14">
      <c r="A14" s="10" t="n"/>
      <c r="B14" s="9" t="n"/>
      <c r="C14" s="9" t="n"/>
      <c r="D14" s="12" t="n"/>
      <c r="E14" s="9" t="n"/>
      <c r="F14" s="9" t="n"/>
      <c r="G14" s="9" t="n"/>
      <c r="H14" s="9" t="n"/>
    </row>
    <row r="15">
      <c r="A15" s="10" t="n"/>
      <c r="B15" s="9" t="n"/>
      <c r="C15" s="9" t="n"/>
      <c r="D15" s="12" t="n"/>
      <c r="E15" s="9" t="n"/>
      <c r="F15" s="9" t="n"/>
      <c r="G15" s="9" t="n"/>
      <c r="H15" s="9" t="n"/>
    </row>
    <row r="16">
      <c r="A16" s="10" t="n"/>
      <c r="B16" s="9" t="n"/>
      <c r="C16" s="9" t="n"/>
      <c r="D16" s="12" t="n"/>
      <c r="E16" s="9" t="n"/>
      <c r="F16" s="9" t="n"/>
      <c r="G16" s="9" t="n"/>
      <c r="H16" s="9" t="n"/>
    </row>
    <row r="17">
      <c r="A17" s="10" t="n"/>
      <c r="B17" s="9" t="n"/>
      <c r="C17" s="9" t="n"/>
      <c r="D17" s="12" t="n"/>
      <c r="E17" s="9" t="n"/>
      <c r="F17" s="9" t="n"/>
      <c r="G17" s="9" t="n"/>
      <c r="H17" s="9" t="n"/>
    </row>
    <row r="18">
      <c r="A18" s="10" t="n"/>
      <c r="B18" s="9" t="n"/>
      <c r="C18" s="9" t="n"/>
      <c r="D18" s="12" t="n"/>
      <c r="E18" s="9" t="n"/>
      <c r="F18" s="9" t="n"/>
      <c r="G18" s="9" t="n"/>
      <c r="H18" s="9" t="n"/>
    </row>
    <row r="19">
      <c r="A19" s="10" t="n"/>
      <c r="B19" s="9" t="n"/>
      <c r="C19" s="9" t="n"/>
      <c r="D19" s="12" t="n"/>
      <c r="E19" s="9" t="n"/>
      <c r="F19" s="9" t="n"/>
      <c r="G19" s="9" t="n"/>
      <c r="H19" s="9" t="n"/>
    </row>
    <row r="20">
      <c r="A20" s="10" t="n"/>
      <c r="B20" s="9" t="n"/>
      <c r="C20" s="9" t="n"/>
      <c r="D20" s="12" t="n"/>
      <c r="E20" s="9" t="n"/>
      <c r="F20" s="9" t="n"/>
      <c r="G20" s="9" t="n"/>
      <c r="H20" s="9" t="n"/>
    </row>
    <row r="21">
      <c r="A21" s="10" t="n"/>
      <c r="B21" s="9" t="n"/>
      <c r="C21" s="9" t="n"/>
      <c r="D21" s="12" t="n"/>
      <c r="E21" s="9" t="n"/>
      <c r="F21" s="9" t="n"/>
      <c r="G21" s="9" t="n"/>
      <c r="H21" s="9" t="n"/>
    </row>
    <row r="22">
      <c r="A22" s="10" t="n"/>
      <c r="B22" s="9" t="n"/>
      <c r="C22" s="9" t="n"/>
      <c r="D22" s="12" t="n"/>
      <c r="E22" s="9" t="n"/>
      <c r="F22" s="9" t="n"/>
      <c r="G22" s="9" t="n"/>
      <c r="H22" s="9" t="n"/>
    </row>
    <row r="23">
      <c r="A23" s="15" t="n"/>
      <c r="B23" s="11" t="n"/>
      <c r="C23" s="11" t="n"/>
      <c r="D23" s="14" t="n"/>
      <c r="E23" s="11" t="n"/>
      <c r="F23" s="11" t="n"/>
      <c r="G23" s="11" t="n"/>
      <c r="H23" s="11" t="n"/>
    </row>
    <row r="24">
      <c r="A24" s="15" t="n"/>
      <c r="B24" s="11" t="n"/>
      <c r="C24" s="11" t="n"/>
      <c r="D24" s="14" t="n"/>
      <c r="E24" s="11" t="n"/>
      <c r="F24" s="11" t="n"/>
      <c r="G24" s="11" t="n"/>
      <c r="H24" s="11" t="n"/>
    </row>
    <row r="25">
      <c r="A25" s="15" t="n"/>
      <c r="B25" s="11" t="n"/>
      <c r="C25" s="11" t="n"/>
      <c r="D25" s="14" t="n"/>
      <c r="E25" s="11" t="n"/>
      <c r="F25" s="11" t="n"/>
      <c r="G25" s="11" t="n"/>
      <c r="H25" s="11" t="n"/>
    </row>
    <row r="26">
      <c r="A26" s="15" t="n"/>
      <c r="B26" s="11" t="n"/>
      <c r="C26" s="11" t="n"/>
      <c r="D26" s="14" t="n"/>
      <c r="E26" s="11" t="n"/>
      <c r="F26" s="11" t="n"/>
      <c r="G26" s="11" t="n"/>
      <c r="H26" s="11" t="n"/>
    </row>
    <row r="27">
      <c r="A27" s="15" t="n"/>
      <c r="B27" s="11" t="n"/>
      <c r="C27" s="11" t="n"/>
      <c r="D27" s="14" t="n"/>
      <c r="E27" s="11" t="n"/>
      <c r="F27" s="11" t="n"/>
      <c r="G27" s="11" t="n"/>
      <c r="H27" s="11" t="n"/>
    </row>
    <row r="28">
      <c r="A28" s="15" t="n"/>
      <c r="B28" s="11" t="n"/>
      <c r="C28" s="11" t="n"/>
      <c r="D28" s="14" t="n"/>
      <c r="E28" s="11" t="n"/>
      <c r="F28" s="11" t="n"/>
      <c r="G28" s="11" t="n"/>
      <c r="H28" s="11" t="n"/>
    </row>
    <row r="29">
      <c r="A29" s="15" t="n"/>
      <c r="B29" s="11" t="n"/>
      <c r="C29" s="11" t="n"/>
      <c r="D29" s="14" t="n"/>
      <c r="E29" s="11" t="n"/>
      <c r="F29" s="11" t="n"/>
      <c r="G29" s="11" t="n"/>
      <c r="H29" s="11" t="n"/>
    </row>
    <row r="30">
      <c r="A30" s="15" t="n"/>
      <c r="B30" s="11" t="n"/>
      <c r="C30" s="11" t="n"/>
      <c r="D30" s="14" t="n"/>
      <c r="E30" s="11" t="n"/>
      <c r="F30" s="11" t="n"/>
      <c r="G30" s="11" t="n"/>
      <c r="H30" s="11" t="n"/>
    </row>
    <row r="31">
      <c r="A31" s="15" t="n"/>
      <c r="B31" s="11" t="n"/>
      <c r="C31" s="11" t="n"/>
      <c r="D31" s="14" t="n"/>
      <c r="E31" s="11" t="n"/>
      <c r="F31" s="11" t="n"/>
      <c r="G31" s="11" t="n"/>
      <c r="H31" s="11" t="n"/>
    </row>
    <row r="32">
      <c r="A32" s="15" t="n"/>
      <c r="B32" s="11" t="n"/>
      <c r="C32" s="11" t="n"/>
      <c r="D32" s="14" t="n"/>
      <c r="E32" s="11" t="n"/>
      <c r="F32" s="11" t="n"/>
      <c r="G32" s="11" t="n"/>
      <c r="H32" s="11" t="n"/>
    </row>
    <row r="33">
      <c r="A33" s="15" t="n"/>
      <c r="B33" s="11" t="n"/>
      <c r="C33" s="11" t="n"/>
      <c r="D33" s="14" t="n"/>
      <c r="E33" s="11" t="n"/>
      <c r="F33" s="11" t="n"/>
      <c r="G33" s="11" t="n"/>
      <c r="H33" s="11" t="n"/>
    </row>
    <row r="34">
      <c r="A34" s="15" t="n"/>
      <c r="B34" s="11" t="n"/>
      <c r="C34" s="11" t="n"/>
      <c r="D34" s="14" t="n"/>
      <c r="E34" s="11" t="n"/>
      <c r="F34" s="11" t="n"/>
      <c r="G34" s="11" t="n"/>
      <c r="H34" s="11" t="n"/>
    </row>
    <row r="35">
      <c r="A35" s="15" t="n"/>
      <c r="B35" s="11" t="n"/>
      <c r="C35" s="11" t="n"/>
      <c r="D35" s="14" t="n"/>
      <c r="E35" s="11" t="n"/>
      <c r="F35" s="11" t="n"/>
      <c r="G35" s="11" t="n"/>
      <c r="H35" s="11" t="n"/>
    </row>
    <row r="36">
      <c r="A36" s="15" t="n"/>
      <c r="B36" s="11" t="n"/>
      <c r="C36" s="11" t="n"/>
      <c r="D36" s="14" t="n"/>
      <c r="E36" s="11" t="n"/>
      <c r="F36" s="11" t="n"/>
      <c r="G36" s="11" t="n"/>
      <c r="H36" s="11" t="n"/>
    </row>
    <row r="37">
      <c r="A37" s="15" t="n"/>
      <c r="B37" s="11" t="n"/>
      <c r="C37" s="11" t="n"/>
      <c r="D37" s="14" t="n"/>
      <c r="E37" s="11" t="n"/>
      <c r="F37" s="11" t="n"/>
      <c r="G37" s="11" t="n"/>
      <c r="H37" s="11" t="n"/>
    </row>
    <row r="38">
      <c r="A38" s="15" t="n"/>
      <c r="B38" s="11" t="n"/>
      <c r="C38" s="11" t="n"/>
      <c r="D38" s="14" t="n"/>
      <c r="E38" s="11" t="n"/>
      <c r="F38" s="11" t="n"/>
      <c r="G38" s="11" t="n"/>
      <c r="H38" s="11" t="n"/>
    </row>
    <row r="39">
      <c r="A39" s="15" t="n"/>
      <c r="B39" s="11" t="n"/>
      <c r="C39" s="11" t="n"/>
      <c r="D39" s="14" t="n"/>
      <c r="E39" s="11" t="n"/>
      <c r="F39" s="11" t="n"/>
      <c r="G39" s="11" t="n"/>
      <c r="H39" s="11" t="n"/>
    </row>
    <row r="40">
      <c r="A40" s="15" t="n"/>
      <c r="B40" s="11" t="n"/>
      <c r="C40" s="11" t="n"/>
      <c r="D40" s="14" t="n"/>
      <c r="E40" s="11" t="n"/>
      <c r="F40" s="11" t="n"/>
      <c r="G40" s="11" t="n"/>
      <c r="H40" s="11" t="n"/>
    </row>
    <row r="41">
      <c r="A41" s="15" t="n"/>
      <c r="B41" s="11" t="n"/>
      <c r="C41" s="11" t="n"/>
      <c r="D41" s="14" t="n"/>
      <c r="E41" s="11" t="n"/>
      <c r="F41" s="11" t="n"/>
      <c r="G41" s="11" t="n"/>
      <c r="H41" s="11" t="n"/>
    </row>
    <row r="42">
      <c r="A42" s="15" t="n"/>
      <c r="B42" s="11" t="n"/>
      <c r="C42" s="11" t="n"/>
      <c r="D42" s="14" t="n"/>
      <c r="E42" s="11" t="n"/>
      <c r="F42" s="11" t="n"/>
      <c r="G42" s="11" t="n"/>
      <c r="H42" s="11" t="n"/>
    </row>
    <row r="43">
      <c r="A43" s="15" t="n"/>
      <c r="B43" s="11" t="n"/>
      <c r="C43" s="11" t="n"/>
      <c r="D43" s="14" t="n"/>
      <c r="E43" s="11" t="n"/>
      <c r="F43" s="11" t="n"/>
      <c r="G43" s="11" t="n"/>
      <c r="H43" s="11" t="n"/>
    </row>
    <row r="44">
      <c r="A44" s="15" t="n"/>
      <c r="B44" s="11" t="n"/>
      <c r="C44" s="11" t="n"/>
      <c r="D44" s="14" t="n"/>
      <c r="E44" s="11" t="n"/>
      <c r="F44" s="11" t="n"/>
      <c r="G44" s="11" t="n"/>
      <c r="H44" s="11" t="n"/>
    </row>
    <row r="45">
      <c r="A45" s="15" t="n"/>
      <c r="B45" s="11" t="n"/>
      <c r="C45" s="11" t="n"/>
      <c r="D45" s="14" t="n"/>
      <c r="E45" s="11" t="n"/>
      <c r="F45" s="11" t="n"/>
      <c r="G45" s="11" t="n"/>
      <c r="H45" s="11" t="n"/>
    </row>
    <row r="46">
      <c r="A46" s="15" t="n"/>
      <c r="B46" s="11" t="n"/>
      <c r="C46" s="11" t="n"/>
      <c r="D46" s="14" t="n"/>
      <c r="E46" s="11" t="n"/>
      <c r="F46" s="11" t="n"/>
      <c r="G46" s="11" t="n"/>
      <c r="H46" s="11" t="n"/>
    </row>
    <row r="47">
      <c r="A47" s="15" t="n"/>
      <c r="B47" s="11" t="n"/>
      <c r="C47" s="11" t="n"/>
      <c r="D47" s="14" t="n"/>
      <c r="E47" s="11" t="n"/>
      <c r="F47" s="11" t="n"/>
      <c r="G47" s="11" t="n"/>
      <c r="H47" s="11" t="n"/>
    </row>
    <row r="48">
      <c r="A48" s="15" t="n"/>
      <c r="B48" s="11" t="n"/>
      <c r="C48" s="11" t="n"/>
      <c r="D48" s="14" t="n"/>
      <c r="E48" s="11" t="n"/>
      <c r="F48" s="11" t="n"/>
      <c r="G48" s="11" t="n"/>
      <c r="H48" s="11" t="n"/>
    </row>
    <row r="49">
      <c r="A49" s="15" t="n"/>
      <c r="B49" s="11" t="n"/>
      <c r="C49" s="11" t="n"/>
      <c r="D49" s="14" t="n"/>
      <c r="E49" s="11" t="n"/>
      <c r="F49" s="11" t="n"/>
      <c r="G49" s="11" t="n"/>
      <c r="H49" s="11" t="n"/>
    </row>
    <row r="50">
      <c r="A50" s="15" t="n"/>
      <c r="B50" s="11" t="n"/>
      <c r="C50" s="11" t="n"/>
      <c r="D50" s="14" t="n"/>
      <c r="E50" s="11" t="n"/>
      <c r="F50" s="11" t="n"/>
      <c r="G50" s="11" t="n"/>
      <c r="H50" s="11" t="n"/>
    </row>
    <row r="51">
      <c r="A51" s="15" t="n"/>
      <c r="B51" s="11" t="n"/>
      <c r="C51" s="11" t="n"/>
      <c r="D51" s="14" t="n"/>
      <c r="E51" s="11" t="n"/>
      <c r="F51" s="11" t="n"/>
      <c r="G51" s="11" t="n"/>
      <c r="H51" s="11" t="n"/>
    </row>
    <row r="52">
      <c r="A52" s="15" t="n"/>
      <c r="B52" s="11" t="n"/>
      <c r="C52" s="11" t="n"/>
      <c r="D52" s="14" t="n"/>
      <c r="E52" s="11" t="n"/>
      <c r="F52" s="11" t="n"/>
      <c r="G52" s="11" t="n"/>
      <c r="H52" s="11" t="n"/>
    </row>
    <row r="53">
      <c r="A53" s="15" t="n"/>
      <c r="B53" s="11" t="n"/>
      <c r="C53" s="11" t="n"/>
      <c r="D53" s="14" t="n"/>
      <c r="E53" s="11" t="n"/>
      <c r="F53" s="11" t="n"/>
      <c r="G53" s="11" t="n"/>
      <c r="H53" s="11" t="n"/>
    </row>
    <row r="54">
      <c r="A54" s="15" t="n"/>
      <c r="B54" s="11" t="n"/>
      <c r="C54" s="11" t="n"/>
      <c r="D54" s="14" t="n"/>
      <c r="E54" s="11" t="n"/>
      <c r="F54" s="11" t="n"/>
      <c r="G54" s="11" t="n"/>
      <c r="H54" s="11" t="n"/>
    </row>
    <row r="55">
      <c r="A55" s="15" t="n"/>
      <c r="B55" s="11" t="n"/>
      <c r="C55" s="11" t="n"/>
      <c r="D55" s="14" t="n"/>
      <c r="E55" s="11" t="n"/>
      <c r="F55" s="11" t="n"/>
      <c r="G55" s="11" t="n"/>
      <c r="H55" s="11" t="n"/>
    </row>
    <row r="56">
      <c r="A56" s="15" t="n"/>
      <c r="B56" s="11" t="n"/>
      <c r="C56" s="11" t="n"/>
      <c r="D56" s="14" t="n"/>
      <c r="E56" s="11" t="n"/>
      <c r="F56" s="11" t="n"/>
      <c r="G56" s="11" t="n"/>
      <c r="H56" s="11" t="n"/>
    </row>
    <row r="57">
      <c r="A57" s="15" t="n"/>
      <c r="B57" s="11" t="n"/>
      <c r="C57" s="11" t="n"/>
      <c r="D57" s="14" t="n"/>
      <c r="E57" s="11" t="n"/>
      <c r="F57" s="11" t="n"/>
      <c r="G57" s="11" t="n"/>
      <c r="H57" s="11" t="n"/>
    </row>
    <row r="58">
      <c r="A58" s="15" t="n"/>
      <c r="B58" s="11" t="n"/>
      <c r="C58" s="11" t="n"/>
      <c r="D58" s="14" t="n"/>
      <c r="E58" s="11" t="n"/>
      <c r="F58" s="11" t="n"/>
      <c r="G58" s="11" t="n"/>
      <c r="H58" s="11" t="n"/>
    </row>
    <row r="59">
      <c r="A59" s="15" t="n"/>
      <c r="B59" s="11" t="n"/>
      <c r="C59" s="11" t="n"/>
      <c r="D59" s="14" t="n"/>
      <c r="E59" s="11" t="n"/>
      <c r="F59" s="11" t="n"/>
      <c r="G59" s="11" t="n"/>
      <c r="H59" s="11" t="n"/>
    </row>
    <row r="60">
      <c r="A60" s="15" t="n"/>
      <c r="B60" s="11" t="n"/>
      <c r="C60" s="11" t="n"/>
      <c r="D60" s="14" t="n"/>
      <c r="E60" s="11" t="n"/>
      <c r="F60" s="11" t="n"/>
      <c r="G60" s="11" t="n"/>
      <c r="H60" s="11" t="n"/>
    </row>
    <row r="61">
      <c r="A61" s="15" t="n"/>
      <c r="B61" s="11" t="n"/>
      <c r="C61" s="11" t="n"/>
      <c r="D61" s="14" t="n"/>
      <c r="E61" s="11" t="n"/>
      <c r="F61" s="11" t="n"/>
      <c r="G61" s="11" t="n"/>
      <c r="H61" s="11" t="n"/>
    </row>
    <row r="62">
      <c r="A62" s="15" t="n"/>
      <c r="B62" s="11" t="n"/>
      <c r="C62" s="11" t="n"/>
      <c r="D62" s="14" t="n"/>
      <c r="E62" s="11" t="n"/>
      <c r="F62" s="11" t="n"/>
      <c r="G62" s="11" t="n"/>
      <c r="H62" s="11" t="n"/>
    </row>
    <row r="63">
      <c r="A63" s="15" t="n"/>
      <c r="B63" s="11" t="n"/>
      <c r="C63" s="11" t="n"/>
      <c r="D63" s="14" t="n"/>
      <c r="E63" s="11" t="n"/>
      <c r="F63" s="11" t="n"/>
      <c r="G63" s="11" t="n"/>
      <c r="H63" s="11" t="n"/>
    </row>
    <row r="64">
      <c r="A64" s="15" t="n"/>
      <c r="B64" s="11" t="n"/>
      <c r="C64" s="11" t="n"/>
      <c r="D64" s="14" t="n"/>
      <c r="E64" s="11" t="n"/>
      <c r="F64" s="11" t="n"/>
      <c r="G64" s="11" t="n"/>
      <c r="H64" s="11" t="n"/>
    </row>
    <row r="65">
      <c r="A65" s="15" t="n"/>
      <c r="B65" s="11" t="n"/>
      <c r="C65" s="11" t="n"/>
      <c r="D65" s="14" t="n"/>
      <c r="E65" s="11" t="n"/>
      <c r="F65" s="11" t="n"/>
      <c r="G65" s="11" t="n"/>
      <c r="H65" s="11" t="n"/>
    </row>
    <row r="66">
      <c r="A66" s="15" t="n"/>
      <c r="B66" s="11" t="n"/>
      <c r="C66" s="11" t="n"/>
      <c r="D66" s="14" t="n"/>
      <c r="E66" s="11" t="n"/>
      <c r="F66" s="11" t="n"/>
      <c r="G66" s="11" t="n"/>
      <c r="H66" s="11" t="n"/>
    </row>
    <row r="67">
      <c r="A67" s="15" t="n"/>
      <c r="B67" s="11" t="n"/>
      <c r="C67" s="11" t="n"/>
      <c r="D67" s="14" t="n"/>
      <c r="E67" s="11" t="n"/>
      <c r="F67" s="11" t="n"/>
      <c r="G67" s="11" t="n"/>
      <c r="H67" s="11" t="n"/>
    </row>
    <row r="68">
      <c r="A68" s="15" t="n"/>
      <c r="B68" s="11" t="n"/>
      <c r="C68" s="11" t="n"/>
      <c r="D68" s="14" t="n"/>
      <c r="E68" s="11" t="n"/>
      <c r="F68" s="11" t="n"/>
      <c r="G68" s="11" t="n"/>
      <c r="H68" s="11" t="n"/>
    </row>
    <row r="69">
      <c r="A69" s="15" t="n"/>
      <c r="B69" s="11" t="n"/>
      <c r="C69" s="11" t="n"/>
      <c r="D69" s="14" t="n"/>
      <c r="E69" s="11" t="n"/>
      <c r="F69" s="11" t="n"/>
      <c r="G69" s="11" t="n"/>
      <c r="H69" s="11" t="n"/>
    </row>
    <row r="70">
      <c r="A70" s="15" t="n"/>
      <c r="B70" s="11" t="n"/>
      <c r="C70" s="11" t="n"/>
      <c r="D70" s="14" t="n"/>
      <c r="E70" s="11" t="n"/>
      <c r="F70" s="11" t="n"/>
      <c r="G70" s="11" t="n"/>
      <c r="H70" s="11" t="n"/>
    </row>
    <row r="71">
      <c r="A71" s="15" t="n"/>
      <c r="B71" s="11" t="n"/>
      <c r="C71" s="11" t="n"/>
      <c r="D71" s="14" t="n"/>
      <c r="E71" s="11" t="n"/>
      <c r="F71" s="11" t="n"/>
      <c r="G71" s="11" t="n"/>
      <c r="H71" s="11" t="n"/>
    </row>
    <row r="72">
      <c r="A72" s="15" t="n"/>
      <c r="B72" s="11" t="n"/>
      <c r="C72" s="11" t="n"/>
      <c r="D72" s="14" t="n"/>
      <c r="E72" s="11" t="n"/>
      <c r="F72" s="11" t="n"/>
      <c r="G72" s="11" t="n"/>
      <c r="H72" s="11" t="n"/>
    </row>
    <row r="73">
      <c r="A73" s="15" t="n"/>
      <c r="B73" s="11" t="n"/>
      <c r="C73" s="11" t="n"/>
      <c r="D73" s="14" t="n"/>
      <c r="E73" s="11" t="n"/>
      <c r="F73" s="11" t="n"/>
      <c r="G73" s="11" t="n"/>
      <c r="H73" s="11" t="n"/>
    </row>
    <row r="74">
      <c r="A74" s="15" t="n"/>
      <c r="B74" s="11" t="n"/>
      <c r="C74" s="11" t="n"/>
      <c r="D74" s="14" t="n"/>
      <c r="E74" s="11" t="n"/>
      <c r="F74" s="11" t="n"/>
      <c r="G74" s="11" t="n"/>
      <c r="H74" s="11" t="n"/>
    </row>
    <row r="75">
      <c r="A75" s="15" t="n"/>
      <c r="B75" s="11" t="n"/>
      <c r="C75" s="11" t="n"/>
      <c r="D75" s="14" t="n"/>
      <c r="E75" s="11" t="n"/>
      <c r="F75" s="11" t="n"/>
      <c r="G75" s="11" t="n"/>
      <c r="H75" s="11" t="n"/>
    </row>
    <row r="76">
      <c r="A76" s="15" t="n"/>
      <c r="B76" s="11" t="n"/>
      <c r="C76" s="11" t="n"/>
      <c r="D76" s="14" t="n"/>
      <c r="E76" s="11" t="n"/>
      <c r="F76" s="11" t="n"/>
      <c r="G76" s="11" t="n"/>
      <c r="H76" s="11" t="n"/>
    </row>
    <row r="77">
      <c r="A77" s="15" t="n"/>
      <c r="B77" s="11" t="n"/>
      <c r="C77" s="11" t="n"/>
      <c r="D77" s="14" t="n"/>
      <c r="E77" s="11" t="n"/>
      <c r="F77" s="11" t="n"/>
      <c r="G77" s="11" t="n"/>
      <c r="H77" s="11" t="n"/>
    </row>
    <row r="78">
      <c r="A78" s="15" t="n"/>
      <c r="B78" s="11" t="n"/>
      <c r="C78" s="11" t="n"/>
      <c r="D78" s="14" t="n"/>
      <c r="E78" s="11" t="n"/>
      <c r="F78" s="11" t="n"/>
      <c r="G78" s="11" t="n"/>
      <c r="H78" s="11" t="n"/>
    </row>
    <row r="79">
      <c r="A79" s="15" t="n"/>
      <c r="B79" s="11" t="n"/>
      <c r="C79" s="11" t="n"/>
      <c r="D79" s="14" t="n"/>
      <c r="E79" s="11" t="n"/>
      <c r="F79" s="11" t="n"/>
      <c r="G79" s="11" t="n"/>
      <c r="H79" s="11" t="n"/>
    </row>
    <row r="80">
      <c r="A80" s="15" t="n"/>
      <c r="B80" s="11" t="n"/>
      <c r="C80" s="11" t="n"/>
      <c r="D80" s="14" t="n"/>
      <c r="E80" s="11" t="n"/>
      <c r="F80" s="11" t="n"/>
      <c r="G80" s="11" t="n"/>
      <c r="H80" s="11" t="n"/>
    </row>
    <row r="81">
      <c r="A81" s="15" t="n"/>
      <c r="B81" s="11" t="n"/>
      <c r="C81" s="11" t="n"/>
      <c r="D81" s="14" t="n"/>
      <c r="E81" s="11" t="n"/>
      <c r="F81" s="11" t="n"/>
      <c r="G81" s="11" t="n"/>
      <c r="H81" s="11" t="n"/>
    </row>
    <row r="82">
      <c r="A82" s="15" t="n"/>
      <c r="B82" s="11" t="n"/>
      <c r="C82" s="11" t="n"/>
      <c r="D82" s="14" t="n"/>
      <c r="E82" s="11" t="n"/>
      <c r="F82" s="11" t="n"/>
      <c r="G82" s="11" t="n"/>
      <c r="H82" s="11" t="n"/>
    </row>
    <row r="83">
      <c r="A83" s="15" t="n"/>
      <c r="B83" s="11" t="n"/>
      <c r="C83" s="11" t="n"/>
      <c r="D83" s="14" t="n"/>
      <c r="E83" s="11" t="n"/>
      <c r="F83" s="11" t="n"/>
      <c r="G83" s="11" t="n"/>
      <c r="H83" s="11" t="n"/>
    </row>
    <row r="84">
      <c r="A84" s="15" t="n"/>
      <c r="B84" s="11" t="n"/>
      <c r="C84" s="11" t="n"/>
      <c r="D84" s="14" t="n"/>
      <c r="E84" s="11" t="n"/>
      <c r="F84" s="11" t="n"/>
      <c r="G84" s="11" t="n"/>
      <c r="H84" s="11" t="n"/>
    </row>
    <row r="85">
      <c r="A85" s="15" t="n"/>
      <c r="B85" s="11" t="n"/>
      <c r="C85" s="11" t="n"/>
      <c r="D85" s="14" t="n"/>
      <c r="E85" s="11" t="n"/>
      <c r="F85" s="11" t="n"/>
      <c r="G85" s="11" t="n"/>
      <c r="H85" s="11" t="n"/>
    </row>
    <row r="86">
      <c r="A86" s="15" t="n"/>
      <c r="B86" s="11" t="n"/>
      <c r="C86" s="11" t="n"/>
      <c r="D86" s="14" t="n"/>
      <c r="E86" s="11" t="n"/>
      <c r="F86" s="11" t="n"/>
      <c r="G86" s="11" t="n"/>
      <c r="H86" s="11" t="n"/>
    </row>
    <row r="87">
      <c r="A87" s="15" t="n"/>
      <c r="B87" s="11" t="n"/>
      <c r="C87" s="11" t="n"/>
      <c r="D87" s="14" t="n"/>
      <c r="E87" s="11" t="n"/>
      <c r="F87" s="11" t="n"/>
      <c r="G87" s="11" t="n"/>
      <c r="H87" s="11" t="n"/>
    </row>
    <row r="88">
      <c r="A88" s="15" t="n"/>
      <c r="B88" s="11" t="n"/>
      <c r="C88" s="11" t="n"/>
      <c r="D88" s="14" t="n"/>
      <c r="E88" s="11" t="n"/>
      <c r="F88" s="11" t="n"/>
      <c r="G88" s="11" t="n"/>
      <c r="H88" s="11" t="n"/>
    </row>
    <row r="89">
      <c r="A89" s="15" t="n"/>
      <c r="B89" s="11" t="n"/>
      <c r="C89" s="11" t="n"/>
      <c r="D89" s="14" t="n"/>
      <c r="E89" s="11" t="n"/>
      <c r="F89" s="11" t="n"/>
      <c r="G89" s="11" t="n"/>
      <c r="H89" s="11" t="n"/>
    </row>
    <row r="90">
      <c r="A90" s="15" t="n"/>
      <c r="B90" s="11" t="n"/>
      <c r="C90" s="11" t="n"/>
      <c r="D90" s="14" t="n"/>
      <c r="E90" s="11" t="n"/>
      <c r="F90" s="11" t="n"/>
      <c r="G90" s="11" t="n"/>
      <c r="H90" s="11" t="n"/>
    </row>
    <row r="91">
      <c r="A91" s="15" t="n"/>
      <c r="B91" s="11" t="n"/>
      <c r="C91" s="11" t="n"/>
      <c r="D91" s="14" t="n"/>
      <c r="E91" s="11" t="n"/>
      <c r="F91" s="11" t="n"/>
      <c r="G91" s="11" t="n"/>
      <c r="H91" s="11" t="n"/>
    </row>
    <row r="92">
      <c r="A92" s="15" t="n"/>
      <c r="B92" s="11" t="n"/>
      <c r="C92" s="11" t="n"/>
      <c r="D92" s="14" t="n"/>
      <c r="E92" s="11" t="n"/>
      <c r="F92" s="11" t="n"/>
      <c r="G92" s="11" t="n"/>
      <c r="H92" s="11" t="n"/>
    </row>
    <row r="93">
      <c r="A93" s="15" t="n"/>
      <c r="B93" s="11" t="n"/>
      <c r="C93" s="11" t="n"/>
      <c r="D93" s="14" t="n"/>
      <c r="E93" s="11" t="n"/>
      <c r="F93" s="11" t="n"/>
      <c r="G93" s="11" t="n"/>
      <c r="H93" s="11" t="n"/>
    </row>
    <row r="94">
      <c r="A94" s="15" t="n"/>
      <c r="B94" s="11" t="n"/>
      <c r="C94" s="11" t="n"/>
      <c r="D94" s="14" t="n"/>
      <c r="E94" s="11" t="n"/>
      <c r="F94" s="11" t="n"/>
      <c r="G94" s="11" t="n"/>
      <c r="H94" s="11" t="n"/>
    </row>
    <row r="95">
      <c r="A95" s="15" t="n"/>
      <c r="B95" s="11" t="n"/>
      <c r="C95" s="11" t="n"/>
      <c r="D95" s="14" t="n"/>
      <c r="E95" s="11" t="n"/>
      <c r="F95" s="11" t="n"/>
      <c r="G95" s="11" t="n"/>
      <c r="H95" s="11" t="n"/>
    </row>
    <row r="96">
      <c r="A96" s="15" t="n"/>
      <c r="B96" s="11" t="n"/>
      <c r="C96" s="11" t="n"/>
      <c r="D96" s="14" t="n"/>
      <c r="E96" s="11" t="n"/>
      <c r="F96" s="11" t="n"/>
      <c r="G96" s="11" t="n"/>
      <c r="H96" s="11" t="n"/>
    </row>
    <row r="97">
      <c r="A97" s="15" t="n"/>
      <c r="B97" s="11" t="n"/>
      <c r="C97" s="11" t="n"/>
      <c r="D97" s="14" t="n"/>
      <c r="E97" s="11" t="n"/>
      <c r="F97" s="11" t="n"/>
      <c r="G97" s="11" t="n"/>
      <c r="H97" s="11" t="n"/>
    </row>
    <row r="98">
      <c r="A98" s="15" t="n"/>
      <c r="B98" s="11" t="n"/>
      <c r="C98" s="11" t="n"/>
      <c r="D98" s="14" t="n"/>
      <c r="E98" s="11" t="n"/>
      <c r="F98" s="11" t="n"/>
      <c r="G98" s="11" t="n"/>
      <c r="H98" s="11" t="n"/>
    </row>
    <row r="99">
      <c r="A99" s="15" t="n"/>
      <c r="B99" s="11" t="n"/>
      <c r="C99" s="11" t="n"/>
      <c r="D99" s="14" t="n"/>
      <c r="E99" s="11" t="n"/>
      <c r="F99" s="11" t="n"/>
      <c r="G99" s="11" t="n"/>
      <c r="H99" s="11" t="n"/>
    </row>
    <row r="100">
      <c r="A100" s="15" t="n"/>
      <c r="B100" s="11" t="n"/>
      <c r="C100" s="11" t="n"/>
      <c r="D100" s="14" t="n"/>
      <c r="E100" s="11" t="n"/>
      <c r="F100" s="11" t="n"/>
      <c r="G100" s="11" t="n"/>
      <c r="H100" s="11" t="n"/>
    </row>
    <row r="101">
      <c r="A101" s="15" t="n"/>
      <c r="B101" s="11" t="n"/>
      <c r="C101" s="11" t="n"/>
      <c r="D101" s="14" t="n"/>
      <c r="E101" s="11" t="n"/>
      <c r="F101" s="11" t="n"/>
      <c r="G101" s="11" t="n"/>
      <c r="H101" s="11" t="n"/>
    </row>
    <row r="102">
      <c r="A102" s="15" t="n"/>
      <c r="B102" s="11" t="n"/>
      <c r="C102" s="11" t="n"/>
      <c r="D102" s="14" t="n"/>
      <c r="E102" s="11" t="n"/>
      <c r="F102" s="11" t="n"/>
      <c r="G102" s="11" t="n"/>
      <c r="H102" s="11" t="n"/>
    </row>
    <row r="103">
      <c r="A103" s="15" t="n"/>
      <c r="B103" s="11" t="n"/>
      <c r="C103" s="11" t="n"/>
      <c r="D103" s="14" t="n"/>
      <c r="E103" s="11" t="n"/>
      <c r="F103" s="11" t="n"/>
      <c r="G103" s="11" t="n"/>
      <c r="H103" s="11" t="n"/>
    </row>
    <row r="104">
      <c r="A104" s="15" t="n"/>
      <c r="B104" s="11" t="n"/>
      <c r="C104" s="11" t="n"/>
      <c r="D104" s="14" t="n"/>
      <c r="E104" s="11" t="n"/>
      <c r="F104" s="11" t="n"/>
      <c r="G104" s="11" t="n"/>
      <c r="H104" s="11" t="n"/>
    </row>
    <row r="105">
      <c r="A105" s="15" t="n"/>
      <c r="B105" s="11" t="n"/>
      <c r="C105" s="11" t="n"/>
      <c r="D105" s="14" t="n"/>
      <c r="E105" s="11" t="n"/>
      <c r="F105" s="11" t="n"/>
      <c r="G105" s="11" t="n"/>
      <c r="H105" s="11" t="n"/>
    </row>
    <row r="106">
      <c r="A106" s="15" t="n"/>
      <c r="B106" s="11" t="n"/>
      <c r="C106" s="11" t="n"/>
      <c r="D106" s="14" t="n"/>
      <c r="E106" s="11" t="n"/>
      <c r="F106" s="11" t="n"/>
      <c r="G106" s="11" t="n"/>
      <c r="H106" s="11" t="n"/>
    </row>
    <row r="107">
      <c r="A107" s="15" t="n"/>
      <c r="B107" s="11" t="n"/>
      <c r="C107" s="11" t="n"/>
      <c r="D107" s="14" t="n"/>
      <c r="E107" s="11" t="n"/>
      <c r="F107" s="11" t="n"/>
      <c r="G107" s="11" t="n"/>
      <c r="H107" s="11" t="n"/>
    </row>
    <row r="108">
      <c r="A108" s="15" t="n"/>
      <c r="B108" s="11" t="n"/>
      <c r="C108" s="11" t="n"/>
      <c r="D108" s="14" t="n"/>
      <c r="E108" s="11" t="n"/>
      <c r="F108" s="11" t="n"/>
      <c r="G108" s="11" t="n"/>
      <c r="H108" s="11" t="n"/>
    </row>
    <row r="109">
      <c r="A109" s="15" t="n"/>
      <c r="B109" s="11" t="n"/>
      <c r="C109" s="11" t="n"/>
      <c r="D109" s="14" t="n"/>
      <c r="E109" s="11" t="n"/>
      <c r="F109" s="11" t="n"/>
      <c r="G109" s="11" t="n"/>
      <c r="H109" s="11" t="n"/>
    </row>
    <row r="110">
      <c r="A110" s="15" t="n"/>
      <c r="B110" s="11" t="n"/>
      <c r="C110" s="11" t="n"/>
      <c r="D110" s="14" t="n"/>
      <c r="E110" s="11" t="n"/>
      <c r="F110" s="11" t="n"/>
      <c r="G110" s="11" t="n"/>
      <c r="H110" s="11" t="n"/>
    </row>
    <row r="111">
      <c r="A111" s="15" t="n"/>
      <c r="B111" s="11" t="n"/>
      <c r="C111" s="11" t="n"/>
      <c r="D111" s="14" t="n"/>
      <c r="E111" s="11" t="n"/>
      <c r="F111" s="11" t="n"/>
      <c r="G111" s="11" t="n"/>
      <c r="H111" s="11" t="n"/>
    </row>
    <row r="112">
      <c r="A112" s="15" t="n"/>
      <c r="B112" s="11" t="n"/>
      <c r="C112" s="11" t="n"/>
      <c r="D112" s="14" t="n"/>
      <c r="E112" s="11" t="n"/>
      <c r="F112" s="11" t="n"/>
      <c r="G112" s="11" t="n"/>
      <c r="H112" s="11" t="n"/>
    </row>
    <row r="113">
      <c r="A113" s="15" t="n"/>
      <c r="B113" s="11" t="n"/>
      <c r="C113" s="11" t="n"/>
      <c r="D113" s="14" t="n"/>
      <c r="E113" s="11" t="n"/>
      <c r="F113" s="11" t="n"/>
      <c r="G113" s="11" t="n"/>
      <c r="H113" s="11" t="n"/>
    </row>
    <row r="114">
      <c r="A114" s="15" t="n"/>
      <c r="B114" s="11" t="n"/>
      <c r="C114" s="11" t="n"/>
      <c r="D114" s="14" t="n"/>
      <c r="E114" s="11" t="n"/>
      <c r="F114" s="11" t="n"/>
      <c r="G114" s="11" t="n"/>
      <c r="H114" s="11" t="n"/>
    </row>
    <row r="115">
      <c r="A115" s="15" t="n"/>
      <c r="B115" s="11" t="n"/>
      <c r="C115" s="11" t="n"/>
      <c r="D115" s="14" t="n"/>
      <c r="E115" s="11" t="n"/>
      <c r="F115" s="11" t="n"/>
      <c r="G115" s="11" t="n"/>
      <c r="H115" s="11" t="n"/>
    </row>
    <row r="116">
      <c r="A116" s="15" t="n"/>
      <c r="B116" s="11" t="n"/>
      <c r="C116" s="11" t="n"/>
      <c r="D116" s="14" t="n"/>
      <c r="E116" s="11" t="n"/>
      <c r="F116" s="11" t="n"/>
      <c r="G116" s="11" t="n"/>
      <c r="H116" s="11" t="n"/>
    </row>
    <row r="117">
      <c r="A117" s="15" t="n"/>
      <c r="B117" s="11" t="n"/>
      <c r="C117" s="11" t="n"/>
      <c r="D117" s="14" t="n"/>
      <c r="E117" s="11" t="n"/>
      <c r="F117" s="11" t="n"/>
      <c r="G117" s="11" t="n"/>
      <c r="H117" s="11" t="n"/>
    </row>
    <row r="118">
      <c r="A118" s="15" t="n"/>
      <c r="B118" s="11" t="n"/>
      <c r="C118" s="11" t="n"/>
      <c r="D118" s="14" t="n"/>
      <c r="E118" s="11" t="n"/>
      <c r="F118" s="11" t="n"/>
      <c r="G118" s="11" t="n"/>
      <c r="H118" s="11" t="n"/>
    </row>
    <row r="119">
      <c r="A119" s="15" t="n"/>
      <c r="B119" s="11" t="n"/>
      <c r="C119" s="11" t="n"/>
      <c r="D119" s="14" t="n"/>
      <c r="E119" s="11" t="n"/>
      <c r="F119" s="11" t="n"/>
      <c r="G119" s="11" t="n"/>
      <c r="H119" s="11" t="n"/>
    </row>
    <row r="120">
      <c r="A120" s="15" t="n"/>
      <c r="B120" s="11" t="n"/>
      <c r="C120" s="11" t="n"/>
      <c r="D120" s="14" t="n"/>
      <c r="E120" s="11" t="n"/>
      <c r="F120" s="11" t="n"/>
      <c r="G120" s="11" t="n"/>
      <c r="H120" s="11" t="n"/>
    </row>
    <row r="121">
      <c r="A121" s="15" t="n"/>
      <c r="B121" s="11" t="n"/>
      <c r="C121" s="11" t="n"/>
      <c r="D121" s="14" t="n"/>
      <c r="E121" s="11" t="n"/>
      <c r="F121" s="11" t="n"/>
      <c r="G121" s="11" t="n"/>
      <c r="H121" s="11" t="n"/>
    </row>
    <row r="122">
      <c r="A122" s="15" t="n"/>
      <c r="B122" s="11" t="n"/>
      <c r="C122" s="11" t="n"/>
      <c r="D122" s="14" t="n"/>
      <c r="E122" s="11" t="n"/>
      <c r="F122" s="11" t="n"/>
      <c r="G122" s="11" t="n"/>
      <c r="H122" s="11" t="n"/>
    </row>
    <row r="123">
      <c r="A123" s="15" t="n"/>
      <c r="B123" s="11" t="n"/>
      <c r="C123" s="11" t="n"/>
      <c r="D123" s="14" t="n"/>
      <c r="E123" s="11" t="n"/>
      <c r="F123" s="11" t="n"/>
      <c r="G123" s="11" t="n"/>
      <c r="H123" s="11" t="n"/>
    </row>
    <row r="124">
      <c r="A124" s="15" t="n"/>
      <c r="B124" s="11" t="n"/>
      <c r="C124" s="11" t="n"/>
      <c r="D124" s="14" t="n"/>
      <c r="E124" s="11" t="n"/>
      <c r="F124" s="11" t="n"/>
      <c r="G124" s="11" t="n"/>
      <c r="H124" s="11" t="n"/>
    </row>
    <row r="125">
      <c r="A125" s="15" t="n"/>
      <c r="B125" s="11" t="n"/>
      <c r="C125" s="11" t="n"/>
      <c r="D125" s="14" t="n"/>
      <c r="E125" s="11" t="n"/>
      <c r="F125" s="11" t="n"/>
      <c r="G125" s="11" t="n"/>
      <c r="H125" s="11" t="n"/>
    </row>
    <row r="126">
      <c r="A126" s="15" t="n"/>
      <c r="B126" s="11" t="n"/>
      <c r="C126" s="11" t="n"/>
      <c r="D126" s="14" t="n"/>
      <c r="E126" s="11" t="n"/>
      <c r="F126" s="11" t="n"/>
      <c r="G126" s="11" t="n"/>
      <c r="H126" s="11" t="n"/>
    </row>
    <row r="127">
      <c r="A127" s="15" t="n"/>
      <c r="B127" s="11" t="n"/>
      <c r="C127" s="11" t="n"/>
      <c r="D127" s="14" t="n"/>
      <c r="E127" s="11" t="n"/>
      <c r="F127" s="11" t="n"/>
      <c r="G127" s="11" t="n"/>
      <c r="H127" s="11" t="n"/>
    </row>
    <row r="128">
      <c r="A128" s="15" t="n"/>
      <c r="B128" s="11" t="n"/>
      <c r="C128" s="11" t="n"/>
      <c r="D128" s="14" t="n"/>
      <c r="E128" s="11" t="n"/>
      <c r="F128" s="11" t="n"/>
      <c r="G128" s="11" t="n"/>
      <c r="H128" s="11" t="n"/>
    </row>
    <row r="129">
      <c r="A129" s="15" t="n"/>
      <c r="B129" s="11" t="n"/>
      <c r="C129" s="11" t="n"/>
      <c r="D129" s="14" t="n"/>
      <c r="E129" s="11" t="n"/>
      <c r="F129" s="11" t="n"/>
      <c r="G129" s="11" t="n"/>
      <c r="H129" s="11" t="n"/>
    </row>
    <row r="130">
      <c r="A130" s="15" t="n"/>
      <c r="B130" s="11" t="n"/>
      <c r="C130" s="11" t="n"/>
      <c r="D130" s="14" t="n"/>
      <c r="E130" s="11" t="n"/>
      <c r="F130" s="11" t="n"/>
      <c r="G130" s="11" t="n"/>
      <c r="H130" s="11" t="n"/>
    </row>
    <row r="131">
      <c r="A131" s="15" t="n"/>
      <c r="B131" s="11" t="n"/>
      <c r="C131" s="11" t="n"/>
      <c r="D131" s="14" t="n"/>
      <c r="E131" s="11" t="n"/>
      <c r="F131" s="11" t="n"/>
      <c r="G131" s="11" t="n"/>
      <c r="H131" s="11" t="n"/>
    </row>
    <row r="132">
      <c r="A132" s="15" t="n"/>
      <c r="B132" s="11" t="n"/>
      <c r="C132" s="11" t="n"/>
      <c r="D132" s="14" t="n"/>
      <c r="E132" s="11" t="n"/>
      <c r="F132" s="11" t="n"/>
      <c r="G132" s="11" t="n"/>
      <c r="H132" s="11" t="n"/>
    </row>
    <row r="133">
      <c r="A133" s="15" t="n"/>
      <c r="B133" s="11" t="n"/>
      <c r="C133" s="11" t="n"/>
      <c r="D133" s="14" t="n"/>
      <c r="E133" s="11" t="n"/>
      <c r="F133" s="11" t="n"/>
      <c r="G133" s="11" t="n"/>
      <c r="H133" s="11" t="n"/>
    </row>
    <row r="134">
      <c r="A134" s="15" t="n"/>
      <c r="B134" s="11" t="n"/>
      <c r="C134" s="11" t="n"/>
      <c r="D134" s="14" t="n"/>
      <c r="E134" s="11" t="n"/>
      <c r="F134" s="11" t="n"/>
      <c r="G134" s="11" t="n"/>
      <c r="H134" s="11" t="n"/>
    </row>
    <row r="135">
      <c r="A135" s="15" t="n"/>
      <c r="B135" s="11" t="n"/>
      <c r="C135" s="11" t="n"/>
      <c r="D135" s="14" t="n"/>
      <c r="E135" s="11" t="n"/>
      <c r="F135" s="11" t="n"/>
      <c r="G135" s="11" t="n"/>
      <c r="H135" s="11" t="n"/>
    </row>
    <row r="136">
      <c r="A136" s="15" t="n"/>
      <c r="B136" s="11" t="n"/>
      <c r="C136" s="11" t="n"/>
      <c r="D136" s="14" t="n"/>
      <c r="E136" s="11" t="n"/>
      <c r="F136" s="11" t="n"/>
      <c r="G136" s="11" t="n"/>
      <c r="H136" s="11" t="n"/>
    </row>
    <row r="137">
      <c r="A137" s="15" t="n"/>
      <c r="B137" s="11" t="n"/>
      <c r="C137" s="11" t="n"/>
      <c r="D137" s="14" t="n"/>
      <c r="E137" s="11" t="n"/>
      <c r="F137" s="11" t="n"/>
      <c r="G137" s="11" t="n"/>
      <c r="H137" s="11" t="n"/>
    </row>
    <row r="138">
      <c r="A138" s="15" t="n"/>
      <c r="B138" s="11" t="n"/>
      <c r="C138" s="11" t="n"/>
      <c r="D138" s="14" t="n"/>
      <c r="E138" s="11" t="n"/>
      <c r="F138" s="11" t="n"/>
      <c r="G138" s="11" t="n"/>
      <c r="H138" s="11" t="n"/>
    </row>
    <row r="139">
      <c r="A139" s="15" t="n"/>
      <c r="B139" s="11" t="n"/>
      <c r="C139" s="11" t="n"/>
      <c r="D139" s="14" t="n"/>
      <c r="E139" s="11" t="n"/>
      <c r="F139" s="11" t="n"/>
      <c r="G139" s="11" t="n"/>
      <c r="H139" s="11" t="n"/>
    </row>
    <row r="140">
      <c r="A140" s="15" t="n"/>
      <c r="B140" s="11" t="n"/>
      <c r="C140" s="11" t="n"/>
      <c r="D140" s="14" t="n"/>
      <c r="E140" s="11" t="n"/>
      <c r="F140" s="11" t="n"/>
      <c r="G140" s="11" t="n"/>
      <c r="H140" s="11" t="n"/>
    </row>
    <row r="141">
      <c r="A141" s="15" t="n"/>
      <c r="B141" s="11" t="n"/>
      <c r="C141" s="11" t="n"/>
      <c r="D141" s="14" t="n"/>
      <c r="E141" s="11" t="n"/>
      <c r="F141" s="11" t="n"/>
      <c r="G141" s="11" t="n"/>
      <c r="H141" s="11" t="n"/>
    </row>
    <row r="142">
      <c r="A142" s="15" t="n"/>
      <c r="B142" s="11" t="n"/>
      <c r="C142" s="11" t="n"/>
      <c r="D142" s="14" t="n"/>
      <c r="E142" s="11" t="n"/>
      <c r="F142" s="11" t="n"/>
      <c r="G142" s="11" t="n"/>
      <c r="H142" s="11" t="n"/>
    </row>
    <row r="143">
      <c r="A143" s="15" t="n"/>
      <c r="B143" s="11" t="n"/>
      <c r="C143" s="11" t="n"/>
      <c r="D143" s="14" t="n"/>
      <c r="E143" s="11" t="n"/>
      <c r="F143" s="11" t="n"/>
      <c r="G143" s="11" t="n"/>
      <c r="H143" s="11" t="n"/>
    </row>
    <row r="144">
      <c r="A144" s="15" t="n"/>
      <c r="B144" s="11" t="n"/>
      <c r="C144" s="11" t="n"/>
      <c r="D144" s="14" t="n"/>
      <c r="E144" s="11" t="n"/>
      <c r="F144" s="11" t="n"/>
      <c r="G144" s="11" t="n"/>
      <c r="H144" s="11" t="n"/>
    </row>
    <row r="145">
      <c r="A145" s="15" t="n"/>
      <c r="B145" s="11" t="n"/>
      <c r="C145" s="11" t="n"/>
      <c r="D145" s="14" t="n"/>
      <c r="E145" s="11" t="n"/>
      <c r="F145" s="11" t="n"/>
      <c r="G145" s="11" t="n"/>
      <c r="H145" s="11" t="n"/>
    </row>
    <row r="146">
      <c r="A146" s="15" t="n"/>
      <c r="B146" s="11" t="n"/>
      <c r="C146" s="11" t="n"/>
      <c r="D146" s="14" t="n"/>
      <c r="E146" s="11" t="n"/>
      <c r="F146" s="11" t="n"/>
      <c r="G146" s="11" t="n"/>
      <c r="H146" s="11" t="n"/>
    </row>
    <row r="147">
      <c r="A147" s="15" t="n"/>
      <c r="B147" s="11" t="n"/>
      <c r="C147" s="11" t="n"/>
      <c r="D147" s="14" t="n"/>
      <c r="E147" s="11" t="n"/>
      <c r="F147" s="11" t="n"/>
      <c r="G147" s="11" t="n"/>
      <c r="H147" s="11" t="n"/>
    </row>
    <row r="148">
      <c r="A148" s="15" t="n"/>
      <c r="B148" s="11" t="n"/>
      <c r="C148" s="11" t="n"/>
      <c r="D148" s="14" t="n"/>
      <c r="E148" s="11" t="n"/>
      <c r="F148" s="11" t="n"/>
      <c r="G148" s="11" t="n"/>
      <c r="H148" s="11" t="n"/>
    </row>
    <row r="149">
      <c r="A149" s="15" t="n"/>
      <c r="B149" s="11" t="n"/>
      <c r="C149" s="11" t="n"/>
      <c r="D149" s="14" t="n"/>
      <c r="E149" s="11" t="n"/>
      <c r="F149" s="11" t="n"/>
      <c r="G149" s="11" t="n"/>
      <c r="H149" s="11" t="n"/>
    </row>
    <row r="150">
      <c r="A150" s="15" t="n"/>
      <c r="B150" s="11" t="n"/>
      <c r="C150" s="11" t="n"/>
      <c r="D150" s="14" t="n"/>
      <c r="E150" s="11" t="n"/>
      <c r="F150" s="11" t="n"/>
      <c r="G150" s="11" t="n"/>
      <c r="H150" s="11" t="n"/>
    </row>
    <row r="151">
      <c r="A151" s="15" t="n"/>
      <c r="B151" s="11" t="n"/>
      <c r="C151" s="11" t="n"/>
      <c r="D151" s="14" t="n"/>
      <c r="E151" s="11" t="n"/>
      <c r="F151" s="11" t="n"/>
      <c r="G151" s="11" t="n"/>
      <c r="H151" s="11" t="n"/>
    </row>
    <row r="152">
      <c r="A152" s="15" t="n"/>
      <c r="B152" s="11" t="n"/>
      <c r="C152" s="11" t="n"/>
      <c r="D152" s="14" t="n"/>
      <c r="E152" s="11" t="n"/>
      <c r="F152" s="11" t="n"/>
      <c r="G152" s="11" t="n"/>
      <c r="H152" s="11" t="n"/>
    </row>
    <row r="153">
      <c r="A153" s="15" t="n"/>
      <c r="B153" s="11" t="n"/>
      <c r="C153" s="11" t="n"/>
      <c r="D153" s="14" t="n"/>
      <c r="E153" s="11" t="n"/>
      <c r="F153" s="11" t="n"/>
      <c r="G153" s="11" t="n"/>
      <c r="H153" s="11" t="n"/>
    </row>
    <row r="154">
      <c r="A154" s="15" t="n"/>
      <c r="B154" s="11" t="n"/>
      <c r="C154" s="11" t="n"/>
      <c r="D154" s="14" t="n"/>
      <c r="E154" s="11" t="n"/>
      <c r="F154" s="11" t="n"/>
      <c r="G154" s="11" t="n"/>
      <c r="H154" s="11" t="n"/>
    </row>
    <row r="155">
      <c r="A155" s="15" t="n"/>
      <c r="B155" s="11" t="n"/>
      <c r="C155" s="11" t="n"/>
      <c r="D155" s="14" t="n"/>
      <c r="E155" s="11" t="n"/>
      <c r="F155" s="11" t="n"/>
      <c r="G155" s="11" t="n"/>
      <c r="H155" s="11" t="n"/>
    </row>
    <row r="156">
      <c r="A156" s="15" t="n"/>
      <c r="B156" s="11" t="n"/>
      <c r="C156" s="11" t="n"/>
      <c r="D156" s="14" t="n"/>
      <c r="E156" s="11" t="n"/>
      <c r="F156" s="11" t="n"/>
      <c r="G156" s="11" t="n"/>
      <c r="H156" s="11" t="n"/>
    </row>
    <row r="157">
      <c r="A157" s="15" t="n"/>
      <c r="B157" s="11" t="n"/>
      <c r="C157" s="11" t="n"/>
      <c r="D157" s="14" t="n"/>
      <c r="E157" s="11" t="n"/>
      <c r="F157" s="11" t="n"/>
      <c r="G157" s="11" t="n"/>
      <c r="H157" s="11" t="n"/>
    </row>
    <row r="158">
      <c r="A158" s="15" t="n"/>
      <c r="B158" s="11" t="n"/>
      <c r="C158" s="11" t="n"/>
      <c r="D158" s="14" t="n"/>
      <c r="E158" s="11" t="n"/>
      <c r="F158" s="11" t="n"/>
      <c r="G158" s="11" t="n"/>
      <c r="H158" s="11" t="n"/>
    </row>
    <row r="159">
      <c r="A159" s="15" t="n"/>
      <c r="B159" s="11" t="n"/>
      <c r="C159" s="11" t="n"/>
      <c r="D159" s="14" t="n"/>
      <c r="E159" s="11" t="n"/>
      <c r="F159" s="11" t="n"/>
      <c r="G159" s="11" t="n"/>
      <c r="H159" s="11" t="n"/>
    </row>
    <row r="160">
      <c r="A160" s="15" t="n"/>
      <c r="B160" s="11" t="n"/>
      <c r="C160" s="11" t="n"/>
      <c r="D160" s="14" t="n"/>
      <c r="E160" s="11" t="n"/>
      <c r="F160" s="11" t="n"/>
      <c r="G160" s="11" t="n"/>
      <c r="H160" s="11" t="n"/>
    </row>
    <row r="161">
      <c r="A161" s="15" t="n"/>
      <c r="B161" s="11" t="n"/>
      <c r="C161" s="11" t="n"/>
      <c r="D161" s="14" t="n"/>
      <c r="E161" s="11" t="n"/>
      <c r="F161" s="11" t="n"/>
      <c r="G161" s="11" t="n"/>
      <c r="H161" s="11" t="n"/>
    </row>
    <row r="162">
      <c r="A162" s="15" t="n"/>
      <c r="B162" s="11" t="n"/>
      <c r="C162" s="11" t="n"/>
      <c r="D162" s="14" t="n"/>
      <c r="E162" s="11" t="n"/>
      <c r="F162" s="11" t="n"/>
      <c r="G162" s="11" t="n"/>
      <c r="H162" s="11" t="n"/>
    </row>
    <row r="163">
      <c r="A163" s="15" t="n"/>
      <c r="B163" s="11" t="n"/>
      <c r="C163" s="11" t="n"/>
      <c r="D163" s="14" t="n"/>
      <c r="E163" s="11" t="n"/>
      <c r="F163" s="11" t="n"/>
      <c r="G163" s="11" t="n"/>
      <c r="H163" s="11" t="n"/>
    </row>
    <row r="164">
      <c r="A164" s="15" t="n"/>
      <c r="B164" s="11" t="n"/>
      <c r="C164" s="11" t="n"/>
      <c r="D164" s="14" t="n"/>
      <c r="E164" s="11" t="n"/>
      <c r="F164" s="11" t="n"/>
      <c r="G164" s="11" t="n"/>
      <c r="H164" s="11" t="n"/>
    </row>
    <row r="165">
      <c r="A165" s="15" t="n"/>
      <c r="B165" s="11" t="n"/>
      <c r="C165" s="11" t="n"/>
      <c r="D165" s="14" t="n"/>
      <c r="E165" s="11" t="n"/>
      <c r="F165" s="11" t="n"/>
      <c r="G165" s="11" t="n"/>
      <c r="H165" s="11" t="n"/>
    </row>
    <row r="166">
      <c r="A166" s="15" t="n"/>
      <c r="B166" s="11" t="n"/>
      <c r="C166" s="11" t="n"/>
      <c r="D166" s="14" t="n"/>
      <c r="E166" s="11" t="n"/>
      <c r="F166" s="11" t="n"/>
      <c r="G166" s="11" t="n"/>
      <c r="H166" s="11" t="n"/>
    </row>
    <row r="167">
      <c r="A167" s="15" t="n"/>
      <c r="B167" s="11" t="n"/>
      <c r="C167" s="11" t="n"/>
      <c r="D167" s="14" t="n"/>
      <c r="E167" s="11" t="n"/>
      <c r="F167" s="11" t="n"/>
      <c r="G167" s="11" t="n"/>
      <c r="H167" s="11" t="n"/>
    </row>
    <row r="168">
      <c r="A168" s="15" t="n"/>
      <c r="B168" s="11" t="n"/>
      <c r="C168" s="11" t="n"/>
      <c r="D168" s="14" t="n"/>
      <c r="E168" s="11" t="n"/>
      <c r="F168" s="11" t="n"/>
      <c r="G168" s="11" t="n"/>
      <c r="H168" s="11" t="n"/>
    </row>
    <row r="169">
      <c r="A169" s="15" t="n"/>
      <c r="B169" s="11" t="n"/>
      <c r="C169" s="11" t="n"/>
      <c r="D169" s="14" t="n"/>
      <c r="E169" s="11" t="n"/>
      <c r="F169" s="11" t="n"/>
      <c r="G169" s="11" t="n"/>
      <c r="H169" s="11" t="n"/>
    </row>
    <row r="170">
      <c r="A170" s="15" t="n"/>
      <c r="B170" s="11" t="n"/>
      <c r="C170" s="11" t="n"/>
      <c r="D170" s="14" t="n"/>
      <c r="E170" s="11" t="n"/>
      <c r="F170" s="11" t="n"/>
      <c r="G170" s="11" t="n"/>
      <c r="H170" s="11" t="n"/>
    </row>
    <row r="171">
      <c r="A171" s="15" t="n"/>
      <c r="B171" s="11" t="n"/>
      <c r="C171" s="11" t="n"/>
      <c r="D171" s="14" t="n"/>
      <c r="E171" s="11" t="n"/>
      <c r="F171" s="11" t="n"/>
      <c r="G171" s="11" t="n"/>
      <c r="H171" s="11" t="n"/>
    </row>
    <row r="172">
      <c r="A172" s="15" t="n"/>
      <c r="B172" s="11" t="n"/>
      <c r="C172" s="11" t="n"/>
      <c r="D172" s="14" t="n"/>
      <c r="E172" s="11" t="n"/>
      <c r="F172" s="11" t="n"/>
      <c r="G172" s="11" t="n"/>
      <c r="H172" s="11" t="n"/>
    </row>
    <row r="173">
      <c r="A173" s="15" t="n"/>
      <c r="B173" s="11" t="n"/>
      <c r="C173" s="11" t="n"/>
      <c r="D173" s="14" t="n"/>
      <c r="E173" s="11" t="n"/>
      <c r="F173" s="11" t="n"/>
      <c r="G173" s="11" t="n"/>
      <c r="H173" s="11" t="n"/>
    </row>
    <row r="174">
      <c r="A174" s="15" t="n"/>
      <c r="B174" s="11" t="n"/>
      <c r="C174" s="11" t="n"/>
      <c r="D174" s="14" t="n"/>
      <c r="E174" s="11" t="n"/>
      <c r="F174" s="11" t="n"/>
      <c r="G174" s="11" t="n"/>
      <c r="H174" s="11" t="n"/>
    </row>
    <row r="175">
      <c r="A175" s="15" t="n"/>
      <c r="B175" s="11" t="n"/>
      <c r="C175" s="11" t="n"/>
      <c r="D175" s="14" t="n"/>
      <c r="E175" s="11" t="n"/>
      <c r="F175" s="11" t="n"/>
      <c r="G175" s="11" t="n"/>
      <c r="H175" s="11" t="n"/>
    </row>
    <row r="176">
      <c r="A176" s="15" t="n"/>
      <c r="B176" s="11" t="n"/>
      <c r="C176" s="11" t="n"/>
      <c r="D176" s="14" t="n"/>
      <c r="E176" s="11" t="n"/>
      <c r="F176" s="11" t="n"/>
      <c r="G176" s="11" t="n"/>
      <c r="H176" s="11" t="n"/>
    </row>
    <row r="177">
      <c r="A177" s="15" t="n"/>
      <c r="B177" s="11" t="n"/>
      <c r="C177" s="11" t="n"/>
      <c r="D177" s="14" t="n"/>
      <c r="E177" s="11" t="n"/>
      <c r="F177" s="11" t="n"/>
      <c r="G177" s="11" t="n"/>
      <c r="H177" s="11" t="n"/>
    </row>
    <row r="178">
      <c r="A178" s="15" t="n"/>
      <c r="B178" s="11" t="n"/>
      <c r="C178" s="11" t="n"/>
      <c r="D178" s="14" t="n"/>
      <c r="E178" s="11" t="n"/>
      <c r="F178" s="11" t="n"/>
      <c r="G178" s="11" t="n"/>
      <c r="H178" s="11" t="n"/>
    </row>
    <row r="179">
      <c r="A179" s="15" t="n"/>
      <c r="B179" s="11" t="n"/>
      <c r="C179" s="11" t="n"/>
      <c r="D179" s="14" t="n"/>
      <c r="E179" s="11" t="n"/>
      <c r="F179" s="11" t="n"/>
      <c r="G179" s="11" t="n"/>
      <c r="H179" s="11" t="n"/>
    </row>
    <row r="180">
      <c r="A180" s="15" t="n"/>
      <c r="B180" s="11" t="n"/>
      <c r="C180" s="11" t="n"/>
      <c r="D180" s="14" t="n"/>
      <c r="E180" s="11" t="n"/>
      <c r="F180" s="11" t="n"/>
      <c r="G180" s="11" t="n"/>
      <c r="H180" s="11" t="n"/>
    </row>
    <row r="181">
      <c r="A181" s="15" t="n"/>
      <c r="B181" s="11" t="n"/>
      <c r="C181" s="11" t="n"/>
      <c r="D181" s="14" t="n"/>
      <c r="E181" s="11" t="n"/>
      <c r="F181" s="11" t="n"/>
      <c r="G181" s="11" t="n"/>
      <c r="H181" s="11" t="n"/>
    </row>
    <row r="182">
      <c r="A182" s="15" t="n"/>
      <c r="B182" s="11" t="n"/>
      <c r="C182" s="11" t="n"/>
      <c r="D182" s="14" t="n"/>
      <c r="E182" s="11" t="n"/>
      <c r="F182" s="11" t="n"/>
      <c r="G182" s="11" t="n"/>
      <c r="H182" s="11" t="n"/>
    </row>
    <row r="183">
      <c r="A183" s="15" t="n"/>
      <c r="B183" s="11" t="n"/>
      <c r="C183" s="11" t="n"/>
      <c r="D183" s="14" t="n"/>
      <c r="E183" s="11" t="n"/>
      <c r="F183" s="11" t="n"/>
      <c r="G183" s="11" t="n"/>
      <c r="H183" s="11" t="n"/>
    </row>
    <row r="184">
      <c r="A184" s="15" t="n"/>
      <c r="B184" s="11" t="n"/>
      <c r="C184" s="11" t="n"/>
      <c r="D184" s="14" t="n"/>
      <c r="E184" s="11" t="n"/>
      <c r="F184" s="11" t="n"/>
      <c r="G184" s="11" t="n"/>
      <c r="H184" s="11" t="n"/>
    </row>
    <row r="185">
      <c r="A185" s="15" t="n"/>
      <c r="B185" s="11" t="n"/>
      <c r="C185" s="11" t="n"/>
      <c r="D185" s="14" t="n"/>
      <c r="E185" s="11" t="n"/>
      <c r="F185" s="11" t="n"/>
      <c r="G185" s="11" t="n"/>
      <c r="H185" s="11" t="n"/>
    </row>
    <row r="186">
      <c r="A186" s="15" t="n"/>
      <c r="B186" s="11" t="n"/>
      <c r="C186" s="11" t="n"/>
      <c r="D186" s="14" t="n"/>
      <c r="E186" s="11" t="n"/>
      <c r="F186" s="11" t="n"/>
      <c r="G186" s="11" t="n"/>
      <c r="H186" s="11" t="n"/>
    </row>
    <row r="187">
      <c r="A187" s="15" t="n"/>
      <c r="B187" s="11" t="n"/>
      <c r="C187" s="11" t="n"/>
      <c r="D187" s="14" t="n"/>
      <c r="E187" s="11" t="n"/>
      <c r="F187" s="11" t="n"/>
      <c r="G187" s="11" t="n"/>
      <c r="H187" s="11" t="n"/>
    </row>
    <row r="188">
      <c r="A188" s="15" t="n"/>
      <c r="B188" s="11" t="n"/>
      <c r="C188" s="11" t="n"/>
      <c r="D188" s="14" t="n"/>
      <c r="E188" s="11" t="n"/>
      <c r="F188" s="11" t="n"/>
      <c r="G188" s="11" t="n"/>
      <c r="H188" s="11" t="n"/>
    </row>
    <row r="189">
      <c r="A189" s="15" t="n"/>
      <c r="B189" s="11" t="n"/>
      <c r="C189" s="11" t="n"/>
      <c r="D189" s="14" t="n"/>
      <c r="E189" s="11" t="n"/>
      <c r="F189" s="11" t="n"/>
      <c r="G189" s="11" t="n"/>
      <c r="H189" s="11" t="n"/>
    </row>
    <row r="190">
      <c r="A190" s="15" t="n"/>
      <c r="B190" s="11" t="n"/>
      <c r="C190" s="11" t="n"/>
      <c r="D190" s="14" t="n"/>
      <c r="E190" s="11" t="n"/>
      <c r="F190" s="11" t="n"/>
      <c r="G190" s="11" t="n"/>
      <c r="H190" s="11" t="n"/>
    </row>
    <row r="191">
      <c r="A191" s="15" t="n"/>
      <c r="B191" s="11" t="n"/>
      <c r="C191" s="11" t="n"/>
      <c r="D191" s="14" t="n"/>
      <c r="E191" s="11" t="n"/>
      <c r="F191" s="11" t="n"/>
      <c r="G191" s="11" t="n"/>
      <c r="H191" s="11" t="n"/>
    </row>
    <row r="192">
      <c r="A192" s="15" t="n"/>
      <c r="B192" s="11" t="n"/>
      <c r="C192" s="11" t="n"/>
      <c r="D192" s="14" t="n"/>
      <c r="E192" s="11" t="n"/>
      <c r="F192" s="11" t="n"/>
      <c r="G192" s="11" t="n"/>
      <c r="H192" s="11" t="n"/>
    </row>
    <row r="193">
      <c r="A193" s="15" t="n"/>
      <c r="B193" s="11" t="n"/>
      <c r="C193" s="11" t="n"/>
      <c r="D193" s="14" t="n"/>
      <c r="E193" s="11" t="n"/>
      <c r="F193" s="11" t="n"/>
      <c r="G193" s="11" t="n"/>
      <c r="H193" s="11" t="n"/>
    </row>
    <row r="194">
      <c r="A194" s="15" t="n"/>
      <c r="B194" s="11" t="n"/>
      <c r="C194" s="11" t="n"/>
      <c r="D194" s="14" t="n"/>
      <c r="E194" s="11" t="n"/>
      <c r="F194" s="11" t="n"/>
      <c r="G194" s="11" t="n"/>
      <c r="H194" s="11" t="n"/>
    </row>
    <row r="195">
      <c r="A195" s="15" t="n"/>
      <c r="B195" s="11" t="n"/>
      <c r="C195" s="11" t="n"/>
      <c r="D195" s="14" t="n"/>
      <c r="E195" s="11" t="n"/>
      <c r="F195" s="11" t="n"/>
      <c r="G195" s="11" t="n"/>
      <c r="H195" s="11" t="n"/>
    </row>
    <row r="196">
      <c r="A196" s="15" t="n"/>
      <c r="B196" s="11" t="n"/>
      <c r="C196" s="11" t="n"/>
      <c r="D196" s="14" t="n"/>
      <c r="E196" s="11" t="n"/>
      <c r="F196" s="11" t="n"/>
      <c r="G196" s="11" t="n"/>
      <c r="H196" s="11" t="n"/>
    </row>
    <row r="197">
      <c r="A197" s="15" t="n"/>
      <c r="B197" s="11" t="n"/>
      <c r="C197" s="11" t="n"/>
      <c r="D197" s="14" t="n"/>
      <c r="E197" s="11" t="n"/>
      <c r="F197" s="11" t="n"/>
      <c r="G197" s="11" t="n"/>
      <c r="H197" s="11" t="n"/>
    </row>
    <row r="198">
      <c r="A198" s="15" t="n"/>
      <c r="B198" s="11" t="n"/>
      <c r="C198" s="11" t="n"/>
      <c r="D198" s="14" t="n"/>
      <c r="E198" s="11" t="n"/>
      <c r="F198" s="11" t="n"/>
      <c r="G198" s="11" t="n"/>
      <c r="H198" s="11" t="n"/>
    </row>
    <row r="199">
      <c r="A199" s="15" t="n"/>
      <c r="B199" s="11" t="n"/>
      <c r="C199" s="11" t="n"/>
      <c r="D199" s="14" t="n"/>
      <c r="E199" s="11" t="n"/>
      <c r="F199" s="11" t="n"/>
      <c r="G199" s="11" t="n"/>
      <c r="H199" s="11" t="n"/>
    </row>
    <row r="200">
      <c r="A200" s="15" t="n"/>
      <c r="B200" s="11" t="n"/>
      <c r="C200" s="11" t="n"/>
      <c r="D200" s="14" t="n"/>
      <c r="E200" s="11" t="n"/>
      <c r="F200" s="11" t="n"/>
      <c r="G200" s="11" t="n"/>
      <c r="H200" s="11" t="n"/>
    </row>
    <row r="201">
      <c r="A201" s="15" t="n"/>
      <c r="B201" s="11" t="n"/>
      <c r="C201" s="11" t="n"/>
      <c r="D201" s="14" t="n"/>
      <c r="E201" s="11" t="n"/>
      <c r="F201" s="11" t="n"/>
      <c r="G201" s="11" t="n"/>
      <c r="H201" s="11" t="n"/>
    </row>
    <row r="202">
      <c r="A202" s="15" t="n"/>
      <c r="B202" s="11" t="n"/>
      <c r="C202" s="11" t="n"/>
      <c r="D202" s="14" t="n"/>
      <c r="E202" s="11" t="n"/>
      <c r="F202" s="11" t="n"/>
      <c r="G202" s="11" t="n"/>
      <c r="H202" s="11" t="n"/>
    </row>
    <row r="203">
      <c r="A203" s="15" t="n"/>
      <c r="B203" s="11" t="n"/>
      <c r="C203" s="11" t="n"/>
      <c r="D203" s="14" t="n"/>
      <c r="E203" s="11" t="n"/>
      <c r="F203" s="11" t="n"/>
      <c r="G203" s="11" t="n"/>
      <c r="H203" s="11" t="n"/>
    </row>
    <row r="204">
      <c r="A204" s="15" t="n"/>
      <c r="B204" s="11" t="n"/>
      <c r="C204" s="11" t="n"/>
      <c r="D204" s="14" t="n"/>
      <c r="E204" s="11" t="n"/>
      <c r="F204" s="11" t="n"/>
      <c r="G204" s="11" t="n"/>
      <c r="H204" s="11" t="n"/>
    </row>
    <row r="205">
      <c r="A205" s="15" t="n"/>
      <c r="B205" s="11" t="n"/>
      <c r="C205" s="11" t="n"/>
      <c r="D205" s="14" t="n"/>
      <c r="E205" s="11" t="n"/>
      <c r="F205" s="11" t="n"/>
      <c r="G205" s="11" t="n"/>
      <c r="H205" s="11" t="n"/>
    </row>
    <row r="206">
      <c r="A206" s="15" t="n"/>
      <c r="B206" s="11" t="n"/>
      <c r="C206" s="11" t="n"/>
      <c r="D206" s="14" t="n"/>
      <c r="E206" s="11" t="n"/>
      <c r="F206" s="11" t="n"/>
      <c r="G206" s="11" t="n"/>
      <c r="H206" s="11" t="n"/>
    </row>
    <row r="207">
      <c r="A207" s="15" t="n"/>
      <c r="B207" s="11" t="n"/>
      <c r="C207" s="11" t="n"/>
      <c r="D207" s="14" t="n"/>
      <c r="E207" s="11" t="n"/>
      <c r="F207" s="11" t="n"/>
      <c r="G207" s="11" t="n"/>
      <c r="H207" s="11" t="n"/>
    </row>
    <row r="208">
      <c r="A208" s="15" t="n"/>
      <c r="B208" s="11" t="n"/>
      <c r="C208" s="11" t="n"/>
      <c r="D208" s="14" t="n"/>
      <c r="E208" s="11" t="n"/>
      <c r="F208" s="11" t="n"/>
      <c r="G208" s="11" t="n"/>
      <c r="H208" s="11" t="n"/>
    </row>
    <row r="209">
      <c r="A209" s="15" t="n"/>
      <c r="B209" s="11" t="n"/>
      <c r="C209" s="11" t="n"/>
      <c r="D209" s="14" t="n"/>
      <c r="E209" s="11" t="n"/>
      <c r="F209" s="11" t="n"/>
      <c r="G209" s="11" t="n"/>
      <c r="H209" s="11" t="n"/>
    </row>
    <row r="210">
      <c r="A210" s="15" t="n"/>
      <c r="B210" s="11" t="n"/>
      <c r="C210" s="11" t="n"/>
      <c r="D210" s="14" t="n"/>
      <c r="E210" s="11" t="n"/>
      <c r="F210" s="11" t="n"/>
      <c r="G210" s="11" t="n"/>
      <c r="H210" s="11" t="n"/>
    </row>
    <row r="211">
      <c r="A211" s="15" t="n"/>
      <c r="B211" s="11" t="n"/>
      <c r="C211" s="11" t="n"/>
      <c r="D211" s="14" t="n"/>
      <c r="E211" s="11" t="n"/>
      <c r="F211" s="11" t="n"/>
      <c r="G211" s="11" t="n"/>
      <c r="H211" s="11" t="n"/>
    </row>
    <row r="212">
      <c r="A212" s="15" t="n"/>
      <c r="B212" s="11" t="n"/>
      <c r="C212" s="11" t="n"/>
      <c r="D212" s="14" t="n"/>
      <c r="E212" s="11" t="n"/>
      <c r="F212" s="11" t="n"/>
      <c r="G212" s="11" t="n"/>
      <c r="H212" s="11" t="n"/>
    </row>
    <row r="213">
      <c r="A213" s="15" t="n"/>
      <c r="B213" s="11" t="n"/>
      <c r="C213" s="11" t="n"/>
      <c r="D213" s="14" t="n"/>
      <c r="E213" s="11" t="n"/>
      <c r="F213" s="11" t="n"/>
      <c r="G213" s="11" t="n"/>
      <c r="H213" s="11" t="n"/>
    </row>
    <row r="214">
      <c r="A214" s="15" t="n"/>
      <c r="B214" s="11" t="n"/>
      <c r="C214" s="11" t="n"/>
      <c r="D214" s="14" t="n"/>
      <c r="E214" s="11" t="n"/>
      <c r="F214" s="11" t="n"/>
      <c r="G214" s="11" t="n"/>
      <c r="H214" s="11" t="n"/>
    </row>
    <row r="215">
      <c r="A215" s="15" t="n"/>
      <c r="B215" s="11" t="n"/>
      <c r="C215" s="11" t="n"/>
      <c r="D215" s="14" t="n"/>
      <c r="E215" s="11" t="n"/>
      <c r="F215" s="11" t="n"/>
      <c r="G215" s="11" t="n"/>
      <c r="H215" s="11" t="n"/>
    </row>
    <row r="216">
      <c r="A216" s="15" t="n"/>
      <c r="B216" s="11" t="n"/>
      <c r="C216" s="11" t="n"/>
      <c r="D216" s="14" t="n"/>
      <c r="E216" s="11" t="n"/>
      <c r="F216" s="11" t="n"/>
      <c r="G216" s="11" t="n"/>
      <c r="H216" s="11" t="n"/>
    </row>
    <row r="217">
      <c r="A217" s="15" t="n"/>
      <c r="B217" s="11" t="n"/>
      <c r="C217" s="11" t="n"/>
      <c r="D217" s="14" t="n"/>
      <c r="E217" s="11" t="n"/>
      <c r="F217" s="11" t="n"/>
      <c r="G217" s="11" t="n"/>
      <c r="H217" s="11" t="n"/>
    </row>
    <row r="218">
      <c r="A218" s="15" t="n"/>
      <c r="B218" s="11" t="n"/>
      <c r="C218" s="11" t="n"/>
      <c r="D218" s="14" t="n"/>
      <c r="E218" s="11" t="n"/>
      <c r="F218" s="11" t="n"/>
      <c r="G218" s="11" t="n"/>
      <c r="H218" s="11" t="n"/>
    </row>
    <row r="219">
      <c r="A219" s="15" t="n"/>
      <c r="B219" s="11" t="n"/>
      <c r="C219" s="11" t="n"/>
      <c r="D219" s="14" t="n"/>
      <c r="E219" s="11" t="n"/>
      <c r="F219" s="11" t="n"/>
      <c r="G219" s="11" t="n"/>
      <c r="H219" s="11" t="n"/>
    </row>
    <row r="220">
      <c r="A220" s="15" t="n"/>
      <c r="B220" s="11" t="n"/>
      <c r="C220" s="11" t="n"/>
      <c r="D220" s="14" t="n"/>
      <c r="E220" s="11" t="n"/>
      <c r="F220" s="11" t="n"/>
      <c r="G220" s="11" t="n"/>
      <c r="H220" s="11" t="n"/>
    </row>
    <row r="221">
      <c r="A221" s="15" t="n"/>
      <c r="B221" s="11" t="n"/>
      <c r="C221" s="11" t="n"/>
      <c r="D221" s="14" t="n"/>
      <c r="E221" s="11" t="n"/>
      <c r="F221" s="11" t="n"/>
      <c r="G221" s="11" t="n"/>
      <c r="H221" s="11" t="n"/>
    </row>
    <row r="222">
      <c r="A222" s="15" t="n"/>
      <c r="B222" s="11" t="n"/>
      <c r="C222" s="11" t="n"/>
      <c r="D222" s="14" t="n"/>
      <c r="E222" s="11" t="n"/>
      <c r="F222" s="11" t="n"/>
      <c r="G222" s="11" t="n"/>
      <c r="H222" s="11" t="n"/>
    </row>
    <row r="223">
      <c r="A223" s="15" t="n"/>
      <c r="B223" s="11" t="n"/>
      <c r="C223" s="11" t="n"/>
      <c r="D223" s="14" t="n"/>
      <c r="E223" s="11" t="n"/>
      <c r="F223" s="11" t="n"/>
      <c r="G223" s="11" t="n"/>
      <c r="H223" s="11" t="n"/>
    </row>
    <row r="224">
      <c r="A224" s="15" t="n"/>
      <c r="B224" s="11" t="n"/>
      <c r="C224" s="11" t="n"/>
      <c r="D224" s="14" t="n"/>
      <c r="E224" s="11" t="n"/>
      <c r="F224" s="11" t="n"/>
      <c r="G224" s="11" t="n"/>
      <c r="H224" s="11" t="n"/>
    </row>
    <row r="225">
      <c r="A225" s="15" t="n"/>
      <c r="B225" s="11" t="n"/>
      <c r="C225" s="11" t="n"/>
      <c r="D225" s="14" t="n"/>
      <c r="E225" s="11" t="n"/>
      <c r="F225" s="11" t="n"/>
      <c r="G225" s="11" t="n"/>
      <c r="H225" s="11" t="n"/>
    </row>
    <row r="226">
      <c r="A226" s="15" t="n"/>
      <c r="B226" s="11" t="n"/>
      <c r="C226" s="11" t="n"/>
      <c r="D226" s="14" t="n"/>
      <c r="E226" s="11" t="n"/>
      <c r="F226" s="11" t="n"/>
      <c r="G226" s="11" t="n"/>
      <c r="H226" s="11" t="n"/>
    </row>
    <row r="227">
      <c r="A227" s="15" t="n"/>
      <c r="B227" s="11" t="n"/>
      <c r="C227" s="11" t="n"/>
      <c r="D227" s="14" t="n"/>
      <c r="E227" s="11" t="n"/>
      <c r="F227" s="11" t="n"/>
      <c r="G227" s="11" t="n"/>
      <c r="H227" s="11" t="n"/>
    </row>
    <row r="228">
      <c r="A228" s="15" t="n"/>
      <c r="B228" s="11" t="n"/>
      <c r="C228" s="11" t="n"/>
      <c r="D228" s="14" t="n"/>
      <c r="E228" s="11" t="n"/>
      <c r="F228" s="11" t="n"/>
      <c r="G228" s="11" t="n"/>
      <c r="H228" s="11" t="n"/>
    </row>
    <row r="229">
      <c r="A229" s="15" t="n"/>
      <c r="B229" s="11" t="n"/>
      <c r="C229" s="11" t="n"/>
      <c r="D229" s="14" t="n"/>
      <c r="E229" s="11" t="n"/>
      <c r="F229" s="11" t="n"/>
      <c r="G229" s="11" t="n"/>
      <c r="H229" s="11" t="n"/>
    </row>
    <row r="230">
      <c r="A230" s="15" t="n"/>
      <c r="B230" s="11" t="n"/>
      <c r="C230" s="11" t="n"/>
      <c r="D230" s="14" t="n"/>
      <c r="E230" s="11" t="n"/>
      <c r="F230" s="11" t="n"/>
      <c r="G230" s="11" t="n"/>
      <c r="H230" s="11" t="n"/>
    </row>
    <row r="231">
      <c r="A231" s="15" t="n"/>
      <c r="B231" s="11" t="n"/>
      <c r="C231" s="11" t="n"/>
      <c r="D231" s="14" t="n"/>
      <c r="E231" s="11" t="n"/>
      <c r="F231" s="11" t="n"/>
      <c r="G231" s="11" t="n"/>
      <c r="H231" s="11" t="n"/>
    </row>
    <row r="232">
      <c r="A232" s="15" t="n"/>
      <c r="B232" s="11" t="n"/>
      <c r="C232" s="11" t="n"/>
      <c r="D232" s="14" t="n"/>
      <c r="E232" s="11" t="n"/>
      <c r="F232" s="11" t="n"/>
      <c r="G232" s="11" t="n"/>
      <c r="H232" s="11" t="n"/>
    </row>
    <row r="233">
      <c r="A233" s="15" t="n"/>
      <c r="B233" s="11" t="n"/>
      <c r="C233" s="11" t="n"/>
      <c r="D233" s="14" t="n"/>
      <c r="E233" s="11" t="n"/>
      <c r="F233" s="11" t="n"/>
      <c r="G233" s="11" t="n"/>
      <c r="H233" s="11" t="n"/>
    </row>
    <row r="234">
      <c r="A234" s="15" t="n"/>
      <c r="B234" s="11" t="n"/>
      <c r="C234" s="11" t="n"/>
      <c r="D234" s="14" t="n"/>
      <c r="E234" s="11" t="n"/>
      <c r="F234" s="11" t="n"/>
      <c r="G234" s="11" t="n"/>
      <c r="H234" s="11" t="n"/>
    </row>
    <row r="235">
      <c r="A235" s="15" t="n"/>
      <c r="B235" s="11" t="n"/>
      <c r="C235" s="11" t="n"/>
      <c r="D235" s="14" t="n"/>
      <c r="E235" s="11" t="n"/>
      <c r="F235" s="11" t="n"/>
      <c r="G235" s="11" t="n"/>
      <c r="H235" s="11" t="n"/>
    </row>
    <row r="236">
      <c r="A236" s="15" t="n"/>
      <c r="B236" s="11" t="n"/>
      <c r="C236" s="11" t="n"/>
      <c r="D236" s="14" t="n"/>
      <c r="E236" s="11" t="n"/>
      <c r="F236" s="11" t="n"/>
      <c r="G236" s="11" t="n"/>
      <c r="H236" s="11" t="n"/>
    </row>
    <row r="237">
      <c r="A237" s="15" t="n"/>
      <c r="B237" s="11" t="n"/>
      <c r="C237" s="11" t="n"/>
      <c r="D237" s="14" t="n"/>
      <c r="E237" s="11" t="n"/>
      <c r="F237" s="11" t="n"/>
      <c r="G237" s="11" t="n"/>
      <c r="H237" s="11" t="n"/>
    </row>
    <row r="238">
      <c r="A238" s="15" t="n"/>
      <c r="B238" s="11" t="n"/>
      <c r="C238" s="11" t="n"/>
      <c r="D238" s="14" t="n"/>
      <c r="E238" s="11" t="n"/>
      <c r="F238" s="11" t="n"/>
      <c r="G238" s="11" t="n"/>
      <c r="H238" s="11" t="n"/>
    </row>
    <row r="239">
      <c r="A239" s="15" t="n"/>
      <c r="B239" s="11" t="n"/>
      <c r="C239" s="11" t="n"/>
      <c r="D239" s="14" t="n"/>
      <c r="E239" s="11" t="n"/>
      <c r="F239" s="11" t="n"/>
      <c r="G239" s="11" t="n"/>
      <c r="H239" s="11" t="n"/>
    </row>
    <row r="240">
      <c r="A240" s="15" t="n"/>
      <c r="B240" s="11" t="n"/>
      <c r="C240" s="11" t="n"/>
      <c r="D240" s="14" t="n"/>
      <c r="E240" s="11" t="n"/>
      <c r="F240" s="11" t="n"/>
      <c r="G240" s="11" t="n"/>
      <c r="H240" s="11" t="n"/>
    </row>
    <row r="241">
      <c r="A241" s="15" t="n"/>
      <c r="B241" s="11" t="n"/>
      <c r="C241" s="11" t="n"/>
      <c r="D241" s="14" t="n"/>
      <c r="E241" s="11" t="n"/>
      <c r="F241" s="11" t="n"/>
      <c r="G241" s="11" t="n"/>
      <c r="H241" s="11" t="n"/>
    </row>
    <row r="242">
      <c r="A242" s="15" t="n"/>
      <c r="B242" s="11" t="n"/>
      <c r="C242" s="11" t="n"/>
      <c r="D242" s="14" t="n"/>
      <c r="E242" s="11" t="n"/>
      <c r="F242" s="11" t="n"/>
      <c r="G242" s="11" t="n"/>
      <c r="H242" s="11" t="n"/>
    </row>
    <row r="243">
      <c r="A243" s="15" t="n"/>
      <c r="B243" s="11" t="n"/>
      <c r="C243" s="11" t="n"/>
      <c r="D243" s="14" t="n"/>
      <c r="E243" s="11" t="n"/>
      <c r="F243" s="11" t="n"/>
      <c r="G243" s="11" t="n"/>
      <c r="H243" s="11" t="n"/>
    </row>
    <row r="244">
      <c r="A244" s="15" t="n"/>
      <c r="B244" s="11" t="n"/>
      <c r="C244" s="11" t="n"/>
      <c r="D244" s="14" t="n"/>
      <c r="E244" s="11" t="n"/>
      <c r="F244" s="11" t="n"/>
      <c r="G244" s="11" t="n"/>
      <c r="H244" s="11" t="n"/>
    </row>
    <row r="245">
      <c r="A245" s="15" t="n"/>
      <c r="B245" s="11" t="n"/>
      <c r="C245" s="11" t="n"/>
      <c r="D245" s="14" t="n"/>
      <c r="E245" s="11" t="n"/>
      <c r="F245" s="11" t="n"/>
      <c r="G245" s="11" t="n"/>
      <c r="H245" s="11" t="n"/>
    </row>
    <row r="246">
      <c r="A246" s="15" t="n"/>
      <c r="B246" s="11" t="n"/>
      <c r="C246" s="11" t="n"/>
      <c r="D246" s="14" t="n"/>
      <c r="E246" s="11" t="n"/>
      <c r="F246" s="11" t="n"/>
      <c r="G246" s="11" t="n"/>
      <c r="H246" s="11" t="n"/>
    </row>
    <row r="247">
      <c r="A247" s="15" t="n"/>
      <c r="B247" s="11" t="n"/>
      <c r="C247" s="11" t="n"/>
      <c r="D247" s="14" t="n"/>
      <c r="E247" s="11" t="n"/>
      <c r="F247" s="11" t="n"/>
      <c r="G247" s="11" t="n"/>
      <c r="H247" s="11" t="n"/>
    </row>
    <row r="248">
      <c r="A248" s="15" t="n"/>
      <c r="B248" s="11" t="n"/>
      <c r="C248" s="11" t="n"/>
      <c r="D248" s="14" t="n"/>
      <c r="E248" s="11" t="n"/>
      <c r="F248" s="11" t="n"/>
      <c r="G248" s="11" t="n"/>
      <c r="H248" s="11" t="n"/>
    </row>
    <row r="249">
      <c r="A249" s="15" t="n"/>
      <c r="B249" s="11" t="n"/>
      <c r="C249" s="11" t="n"/>
      <c r="D249" s="14" t="n"/>
      <c r="E249" s="11" t="n"/>
      <c r="F249" s="11" t="n"/>
      <c r="G249" s="11" t="n"/>
      <c r="H249" s="11" t="n"/>
    </row>
    <row r="250">
      <c r="A250" s="15" t="n"/>
      <c r="B250" s="11" t="n"/>
      <c r="C250" s="11" t="n"/>
      <c r="D250" s="14" t="n"/>
      <c r="E250" s="11" t="n"/>
      <c r="F250" s="11" t="n"/>
      <c r="G250" s="11" t="n"/>
      <c r="H250" s="11" t="n"/>
    </row>
    <row r="251">
      <c r="A251" s="15" t="n"/>
      <c r="B251" s="11" t="n"/>
      <c r="C251" s="11" t="n"/>
      <c r="D251" s="14" t="n"/>
      <c r="E251" s="11" t="n"/>
      <c r="F251" s="11" t="n"/>
      <c r="G251" s="11" t="n"/>
      <c r="H251" s="11" t="n"/>
    </row>
    <row r="252">
      <c r="A252" s="15" t="n"/>
      <c r="B252" s="11" t="n"/>
      <c r="C252" s="11" t="n"/>
      <c r="D252" s="14" t="n"/>
      <c r="E252" s="11" t="n"/>
      <c r="F252" s="11" t="n"/>
      <c r="G252" s="11" t="n"/>
      <c r="H252" s="11" t="n"/>
    </row>
    <row r="253">
      <c r="A253" s="15" t="n"/>
      <c r="B253" s="11" t="n"/>
      <c r="C253" s="11" t="n"/>
      <c r="D253" s="14" t="n"/>
      <c r="E253" s="11" t="n"/>
      <c r="F253" s="11" t="n"/>
      <c r="G253" s="11" t="n"/>
      <c r="H253" s="11" t="n"/>
    </row>
    <row r="254">
      <c r="A254" s="15" t="n"/>
      <c r="B254" s="11" t="n"/>
      <c r="C254" s="11" t="n"/>
      <c r="D254" s="14" t="n"/>
      <c r="E254" s="11" t="n"/>
      <c r="F254" s="11" t="n"/>
      <c r="G254" s="11" t="n"/>
      <c r="H254" s="11" t="n"/>
    </row>
    <row r="255">
      <c r="A255" s="15" t="n"/>
      <c r="B255" s="11" t="n"/>
      <c r="C255" s="11" t="n"/>
      <c r="D255" s="14" t="n"/>
      <c r="E255" s="11" t="n"/>
      <c r="F255" s="11" t="n"/>
      <c r="G255" s="11" t="n"/>
      <c r="H255" s="11" t="n"/>
    </row>
    <row r="256">
      <c r="A256" s="15" t="n"/>
      <c r="B256" s="11" t="n"/>
      <c r="C256" s="11" t="n"/>
      <c r="D256" s="14" t="n"/>
      <c r="E256" s="11" t="n"/>
      <c r="F256" s="11" t="n"/>
      <c r="G256" s="11" t="n"/>
      <c r="H256" s="11" t="n"/>
    </row>
    <row r="257">
      <c r="A257" s="15" t="n"/>
      <c r="B257" s="11" t="n"/>
      <c r="C257" s="11" t="n"/>
      <c r="D257" s="14" t="n"/>
      <c r="E257" s="11" t="n"/>
      <c r="F257" s="11" t="n"/>
      <c r="G257" s="11" t="n"/>
      <c r="H257" s="11" t="n"/>
    </row>
    <row r="258">
      <c r="A258" s="15" t="n"/>
      <c r="B258" s="11" t="n"/>
      <c r="C258" s="11" t="n"/>
      <c r="D258" s="14" t="n"/>
      <c r="E258" s="11" t="n"/>
      <c r="F258" s="11" t="n"/>
      <c r="G258" s="11" t="n"/>
      <c r="H258" s="11" t="n"/>
    </row>
    <row r="259">
      <c r="A259" s="15" t="n"/>
      <c r="B259" s="11" t="n"/>
      <c r="C259" s="11" t="n"/>
      <c r="D259" s="14" t="n"/>
      <c r="E259" s="11" t="n"/>
      <c r="F259" s="11" t="n"/>
      <c r="G259" s="11" t="n"/>
      <c r="H259" s="11" t="n"/>
    </row>
    <row r="260">
      <c r="A260" s="15" t="n"/>
      <c r="B260" s="11" t="n"/>
      <c r="C260" s="11" t="n"/>
      <c r="D260" s="14" t="n"/>
      <c r="E260" s="11" t="n"/>
      <c r="F260" s="11" t="n"/>
      <c r="G260" s="11" t="n"/>
      <c r="H260" s="11" t="n"/>
    </row>
    <row r="261">
      <c r="A261" s="15" t="n"/>
      <c r="B261" s="11" t="n"/>
      <c r="C261" s="11" t="n"/>
      <c r="D261" s="14" t="n"/>
      <c r="E261" s="11" t="n"/>
      <c r="F261" s="11" t="n"/>
      <c r="G261" s="11" t="n"/>
      <c r="H261" s="11" t="n"/>
    </row>
    <row r="262">
      <c r="A262" s="15" t="n"/>
      <c r="B262" s="11" t="n"/>
      <c r="C262" s="11" t="n"/>
      <c r="D262" s="14" t="n"/>
      <c r="E262" s="11" t="n"/>
      <c r="F262" s="11" t="n"/>
      <c r="G262" s="11" t="n"/>
      <c r="H262" s="11" t="n"/>
    </row>
    <row r="263">
      <c r="A263" s="15" t="n"/>
      <c r="B263" s="11" t="n"/>
      <c r="C263" s="11" t="n"/>
      <c r="D263" s="14" t="n"/>
      <c r="E263" s="11" t="n"/>
      <c r="F263" s="11" t="n"/>
      <c r="G263" s="11" t="n"/>
      <c r="H263" s="11" t="n"/>
    </row>
    <row r="264">
      <c r="A264" s="15" t="n"/>
      <c r="B264" s="11" t="n"/>
      <c r="C264" s="11" t="n"/>
      <c r="D264" s="14" t="n"/>
      <c r="E264" s="11" t="n"/>
      <c r="F264" s="11" t="n"/>
      <c r="G264" s="11" t="n"/>
      <c r="H264" s="11" t="n"/>
    </row>
    <row r="265">
      <c r="A265" s="15" t="n"/>
      <c r="B265" s="11" t="n"/>
      <c r="C265" s="11" t="n"/>
      <c r="D265" s="14" t="n"/>
      <c r="E265" s="11" t="n"/>
      <c r="F265" s="11" t="n"/>
      <c r="G265" s="11" t="n"/>
      <c r="H265" s="11" t="n"/>
    </row>
    <row r="266">
      <c r="A266" s="15" t="n"/>
      <c r="B266" s="11" t="n"/>
      <c r="C266" s="11" t="n"/>
      <c r="D266" s="14" t="n"/>
      <c r="E266" s="11" t="n"/>
      <c r="F266" s="11" t="n"/>
      <c r="G266" s="11" t="n"/>
      <c r="H266" s="11" t="n"/>
    </row>
    <row r="267">
      <c r="A267" s="15" t="n"/>
      <c r="B267" s="11" t="n"/>
      <c r="C267" s="11" t="n"/>
      <c r="D267" s="14" t="n"/>
      <c r="E267" s="11" t="n"/>
      <c r="F267" s="11" t="n"/>
      <c r="G267" s="11" t="n"/>
      <c r="H267" s="11" t="n"/>
    </row>
    <row r="268">
      <c r="A268" s="15" t="n"/>
      <c r="B268" s="11" t="n"/>
      <c r="C268" s="11" t="n"/>
      <c r="D268" s="14" t="n"/>
      <c r="E268" s="11" t="n"/>
      <c r="F268" s="11" t="n"/>
      <c r="G268" s="11" t="n"/>
      <c r="H268" s="11" t="n"/>
    </row>
    <row r="269">
      <c r="A269" s="15" t="n"/>
      <c r="B269" s="11" t="n"/>
      <c r="C269" s="11" t="n"/>
      <c r="D269" s="14" t="n"/>
      <c r="E269" s="11" t="n"/>
      <c r="F269" s="11" t="n"/>
      <c r="G269" s="11" t="n"/>
      <c r="H269" s="11" t="n"/>
    </row>
    <row r="270">
      <c r="A270" s="15" t="n"/>
      <c r="B270" s="11" t="n"/>
      <c r="C270" s="11" t="n"/>
      <c r="D270" s="14" t="n"/>
      <c r="E270" s="11" t="n"/>
      <c r="F270" s="11" t="n"/>
      <c r="G270" s="11" t="n"/>
      <c r="H270" s="11" t="n"/>
    </row>
    <row r="271">
      <c r="A271" s="15" t="n"/>
      <c r="B271" s="11" t="n"/>
      <c r="C271" s="11" t="n"/>
      <c r="D271" s="14" t="n"/>
      <c r="E271" s="11" t="n"/>
      <c r="F271" s="11" t="n"/>
      <c r="G271" s="11" t="n"/>
      <c r="H271" s="11" t="n"/>
    </row>
    <row r="272">
      <c r="A272" s="15" t="n"/>
      <c r="B272" s="11" t="n"/>
      <c r="C272" s="11" t="n"/>
      <c r="D272" s="14" t="n"/>
      <c r="E272" s="11" t="n"/>
      <c r="F272" s="11" t="n"/>
      <c r="G272" s="11" t="n"/>
      <c r="H272" s="11" t="n"/>
    </row>
    <row r="273">
      <c r="A273" s="15" t="n"/>
      <c r="B273" s="11" t="n"/>
      <c r="C273" s="11" t="n"/>
      <c r="D273" s="14" t="n"/>
      <c r="E273" s="11" t="n"/>
      <c r="F273" s="11" t="n"/>
      <c r="G273" s="11" t="n"/>
      <c r="H273" s="11" t="n"/>
    </row>
    <row r="274">
      <c r="A274" s="15" t="n"/>
      <c r="B274" s="11" t="n"/>
      <c r="C274" s="11" t="n"/>
      <c r="D274" s="14" t="n"/>
      <c r="E274" s="11" t="n"/>
      <c r="F274" s="11" t="n"/>
      <c r="G274" s="11" t="n"/>
      <c r="H274" s="11" t="n"/>
    </row>
    <row r="275">
      <c r="A275" s="15" t="n"/>
      <c r="B275" s="11" t="n"/>
      <c r="C275" s="11" t="n"/>
      <c r="D275" s="14" t="n"/>
      <c r="E275" s="11" t="n"/>
      <c r="F275" s="11" t="n"/>
      <c r="G275" s="11" t="n"/>
      <c r="H275" s="11" t="n"/>
    </row>
    <row r="276">
      <c r="A276" s="15" t="n"/>
      <c r="B276" s="11" t="n"/>
      <c r="C276" s="11" t="n"/>
      <c r="D276" s="14" t="n"/>
      <c r="E276" s="11" t="n"/>
      <c r="F276" s="11" t="n"/>
      <c r="G276" s="11" t="n"/>
      <c r="H276" s="11" t="n"/>
    </row>
    <row r="277">
      <c r="A277" s="15" t="n"/>
      <c r="B277" s="11" t="n"/>
      <c r="C277" s="11" t="n"/>
      <c r="D277" s="14" t="n"/>
      <c r="E277" s="11" t="n"/>
      <c r="F277" s="11" t="n"/>
      <c r="G277" s="11" t="n"/>
      <c r="H277" s="11" t="n"/>
    </row>
    <row r="278">
      <c r="A278" s="15" t="n"/>
      <c r="B278" s="11" t="n"/>
      <c r="C278" s="11" t="n"/>
      <c r="D278" s="14" t="n"/>
      <c r="E278" s="11" t="n"/>
      <c r="F278" s="11" t="n"/>
      <c r="G278" s="11" t="n"/>
      <c r="H278" s="11" t="n"/>
    </row>
    <row r="279">
      <c r="A279" s="15" t="n"/>
      <c r="B279" s="11" t="n"/>
      <c r="C279" s="11" t="n"/>
      <c r="D279" s="14" t="n"/>
      <c r="E279" s="11" t="n"/>
      <c r="F279" s="11" t="n"/>
      <c r="G279" s="11" t="n"/>
      <c r="H279" s="11" t="n"/>
    </row>
    <row r="280">
      <c r="A280" s="15" t="n"/>
      <c r="B280" s="11" t="n"/>
      <c r="C280" s="11" t="n"/>
      <c r="D280" s="14" t="n"/>
      <c r="E280" s="11" t="n"/>
      <c r="F280" s="11" t="n"/>
      <c r="G280" s="11" t="n"/>
      <c r="H280" s="11" t="n"/>
    </row>
    <row r="281">
      <c r="A281" s="15" t="n"/>
      <c r="B281" s="11" t="n"/>
      <c r="C281" s="11" t="n"/>
      <c r="D281" s="14" t="n"/>
      <c r="E281" s="11" t="n"/>
      <c r="F281" s="11" t="n"/>
      <c r="G281" s="11" t="n"/>
      <c r="H281" s="11" t="n"/>
    </row>
    <row r="282">
      <c r="A282" s="15" t="n"/>
      <c r="B282" s="11" t="n"/>
      <c r="C282" s="11" t="n"/>
      <c r="D282" s="14" t="n"/>
      <c r="E282" s="11" t="n"/>
      <c r="F282" s="11" t="n"/>
      <c r="G282" s="11" t="n"/>
      <c r="H282" s="11" t="n"/>
    </row>
    <row r="283">
      <c r="A283" s="15" t="n"/>
      <c r="B283" s="11" t="n"/>
      <c r="C283" s="11" t="n"/>
      <c r="D283" s="14" t="n"/>
      <c r="E283" s="11" t="n"/>
      <c r="F283" s="11" t="n"/>
      <c r="G283" s="11" t="n"/>
      <c r="H283" s="11" t="n"/>
    </row>
    <row r="284">
      <c r="A284" s="15" t="n"/>
      <c r="B284" s="11" t="n"/>
      <c r="C284" s="11" t="n"/>
      <c r="D284" s="14" t="n"/>
      <c r="E284" s="11" t="n"/>
      <c r="F284" s="11" t="n"/>
      <c r="G284" s="11" t="n"/>
      <c r="H284" s="11" t="n"/>
    </row>
    <row r="285">
      <c r="A285" s="15" t="n"/>
      <c r="B285" s="11" t="n"/>
      <c r="C285" s="11" t="n"/>
      <c r="D285" s="14" t="n"/>
      <c r="E285" s="11" t="n"/>
      <c r="F285" s="11" t="n"/>
      <c r="G285" s="11" t="n"/>
      <c r="H285" s="11" t="n"/>
    </row>
    <row r="286">
      <c r="A286" s="15" t="n"/>
      <c r="B286" s="11" t="n"/>
      <c r="C286" s="11" t="n"/>
      <c r="D286" s="14" t="n"/>
      <c r="E286" s="11" t="n"/>
      <c r="F286" s="11" t="n"/>
      <c r="G286" s="11" t="n"/>
      <c r="H286" s="11" t="n"/>
    </row>
    <row r="287">
      <c r="A287" s="15" t="n"/>
      <c r="B287" s="11" t="n"/>
      <c r="C287" s="11" t="n"/>
      <c r="D287" s="14" t="n"/>
      <c r="E287" s="11" t="n"/>
      <c r="F287" s="11" t="n"/>
      <c r="G287" s="11" t="n"/>
      <c r="H287" s="11" t="n"/>
    </row>
    <row r="288">
      <c r="A288" s="15" t="n"/>
      <c r="B288" s="11" t="n"/>
      <c r="C288" s="11" t="n"/>
      <c r="D288" s="14" t="n"/>
      <c r="E288" s="11" t="n"/>
      <c r="F288" s="11" t="n"/>
      <c r="G288" s="11" t="n"/>
      <c r="H288" s="11" t="n"/>
    </row>
    <row r="289">
      <c r="A289" s="15" t="n"/>
      <c r="B289" s="11" t="n"/>
      <c r="C289" s="11" t="n"/>
      <c r="D289" s="14" t="n"/>
      <c r="E289" s="11" t="n"/>
      <c r="F289" s="11" t="n"/>
      <c r="G289" s="11" t="n"/>
      <c r="H289" s="11" t="n"/>
    </row>
    <row r="290">
      <c r="A290" s="15" t="n"/>
      <c r="B290" s="11" t="n"/>
      <c r="C290" s="11" t="n"/>
      <c r="D290" s="14" t="n"/>
      <c r="E290" s="11" t="n"/>
      <c r="F290" s="11" t="n"/>
      <c r="G290" s="11" t="n"/>
      <c r="H290" s="11" t="n"/>
    </row>
    <row r="291">
      <c r="A291" s="15" t="n"/>
      <c r="B291" s="11" t="n"/>
      <c r="C291" s="11" t="n"/>
      <c r="D291" s="14" t="n"/>
      <c r="E291" s="11" t="n"/>
      <c r="F291" s="11" t="n"/>
      <c r="G291" s="11" t="n"/>
      <c r="H291" s="11" t="n"/>
    </row>
    <row r="292">
      <c r="A292" s="15" t="n"/>
      <c r="B292" s="11" t="n"/>
      <c r="C292" s="11" t="n"/>
      <c r="D292" s="14" t="n"/>
      <c r="E292" s="11" t="n"/>
      <c r="F292" s="11" t="n"/>
      <c r="G292" s="11" t="n"/>
      <c r="H292" s="11" t="n"/>
    </row>
    <row r="293">
      <c r="A293" s="15" t="n"/>
      <c r="B293" s="11" t="n"/>
      <c r="C293" s="11" t="n"/>
      <c r="D293" s="14" t="n"/>
      <c r="E293" s="11" t="n"/>
      <c r="F293" s="11" t="n"/>
      <c r="G293" s="11" t="n"/>
      <c r="H293" s="11" t="n"/>
    </row>
    <row r="294">
      <c r="A294" s="15" t="n"/>
      <c r="B294" s="11" t="n"/>
      <c r="C294" s="11" t="n"/>
      <c r="D294" s="14" t="n"/>
      <c r="E294" s="11" t="n"/>
      <c r="F294" s="11" t="n"/>
      <c r="G294" s="11" t="n"/>
      <c r="H294" s="11" t="n"/>
    </row>
    <row r="295">
      <c r="A295" s="15" t="n"/>
      <c r="B295" s="11" t="n"/>
      <c r="C295" s="11" t="n"/>
      <c r="D295" s="14" t="n"/>
      <c r="E295" s="11" t="n"/>
      <c r="F295" s="11" t="n"/>
      <c r="G295" s="11" t="n"/>
      <c r="H295" s="11" t="n"/>
    </row>
    <row r="296">
      <c r="A296" s="15" t="n"/>
      <c r="B296" s="11" t="n"/>
      <c r="C296" s="11" t="n"/>
      <c r="D296" s="14" t="n"/>
      <c r="E296" s="11" t="n"/>
      <c r="F296" s="11" t="n"/>
      <c r="G296" s="11" t="n"/>
      <c r="H296" s="11" t="n"/>
    </row>
    <row r="297">
      <c r="A297" s="15" t="n"/>
      <c r="B297" s="11" t="n"/>
      <c r="C297" s="11" t="n"/>
      <c r="D297" s="14" t="n"/>
      <c r="E297" s="11" t="n"/>
      <c r="F297" s="11" t="n"/>
      <c r="G297" s="11" t="n"/>
      <c r="H297" s="11" t="n"/>
    </row>
    <row r="298">
      <c r="A298" s="15" t="n"/>
      <c r="B298" s="11" t="n"/>
      <c r="C298" s="11" t="n"/>
      <c r="D298" s="14" t="n"/>
      <c r="E298" s="11" t="n"/>
      <c r="F298" s="11" t="n"/>
      <c r="G298" s="11" t="n"/>
      <c r="H298" s="11" t="n"/>
    </row>
    <row r="299">
      <c r="A299" s="15" t="n"/>
      <c r="B299" s="11" t="n"/>
      <c r="C299" s="11" t="n"/>
      <c r="D299" s="14" t="n"/>
      <c r="E299" s="11" t="n"/>
      <c r="F299" s="11" t="n"/>
      <c r="G299" s="11" t="n"/>
      <c r="H299" s="11" t="n"/>
    </row>
    <row r="300">
      <c r="A300" s="15" t="n"/>
      <c r="B300" s="11" t="n"/>
      <c r="C300" s="11" t="n"/>
      <c r="D300" s="14" t="n"/>
      <c r="E300" s="11" t="n"/>
      <c r="F300" s="11" t="n"/>
      <c r="G300" s="11" t="n"/>
      <c r="H300" s="11" t="n"/>
    </row>
    <row r="301">
      <c r="A301" s="15" t="n"/>
      <c r="B301" s="11" t="n"/>
      <c r="C301" s="11" t="n"/>
      <c r="D301" s="14" t="n"/>
      <c r="E301" s="11" t="n"/>
      <c r="F301" s="11" t="n"/>
      <c r="G301" s="11" t="n"/>
      <c r="H301" s="11" t="n"/>
    </row>
    <row r="302">
      <c r="A302" s="15" t="n"/>
      <c r="B302" s="11" t="n"/>
      <c r="C302" s="11" t="n"/>
      <c r="D302" s="14" t="n"/>
      <c r="E302" s="11" t="n"/>
      <c r="F302" s="11" t="n"/>
      <c r="G302" s="11" t="n"/>
      <c r="H302" s="11" t="n"/>
    </row>
    <row r="303">
      <c r="A303" s="15" t="n"/>
      <c r="B303" s="11" t="n"/>
      <c r="C303" s="11" t="n"/>
      <c r="D303" s="14" t="n"/>
      <c r="E303" s="11" t="n"/>
      <c r="F303" s="11" t="n"/>
      <c r="G303" s="11" t="n"/>
      <c r="H303" s="11" t="n"/>
    </row>
    <row r="304">
      <c r="A304" s="15" t="n"/>
      <c r="B304" s="11" t="n"/>
      <c r="C304" s="11" t="n"/>
      <c r="D304" s="14" t="n"/>
      <c r="E304" s="11" t="n"/>
      <c r="F304" s="11" t="n"/>
      <c r="G304" s="11" t="n"/>
      <c r="H304" s="11" t="n"/>
    </row>
    <row r="305">
      <c r="A305" s="15" t="n"/>
      <c r="B305" s="11" t="n"/>
      <c r="C305" s="11" t="n"/>
      <c r="D305" s="14" t="n"/>
      <c r="E305" s="11" t="n"/>
      <c r="F305" s="11" t="n"/>
      <c r="G305" s="11" t="n"/>
      <c r="H305" s="11" t="n"/>
    </row>
    <row r="306">
      <c r="A306" s="15" t="n"/>
      <c r="B306" s="11" t="n"/>
      <c r="C306" s="11" t="n"/>
      <c r="D306" s="14" t="n"/>
      <c r="E306" s="11" t="n"/>
      <c r="F306" s="11" t="n"/>
      <c r="G306" s="11" t="n"/>
      <c r="H306" s="11" t="n"/>
    </row>
    <row r="307">
      <c r="A307" s="15" t="n"/>
      <c r="B307" s="11" t="n"/>
      <c r="C307" s="11" t="n"/>
      <c r="D307" s="14" t="n"/>
      <c r="E307" s="11" t="n"/>
      <c r="F307" s="11" t="n"/>
      <c r="G307" s="11" t="n"/>
      <c r="H307" s="11" t="n"/>
    </row>
    <row r="308">
      <c r="A308" s="15" t="n"/>
      <c r="B308" s="11" t="n"/>
      <c r="C308" s="11" t="n"/>
      <c r="D308" s="14" t="n"/>
      <c r="E308" s="11" t="n"/>
      <c r="F308" s="11" t="n"/>
      <c r="G308" s="11" t="n"/>
      <c r="H308" s="11" t="n"/>
    </row>
    <row r="309">
      <c r="A309" s="15" t="n"/>
      <c r="B309" s="11" t="n"/>
      <c r="C309" s="11" t="n"/>
      <c r="D309" s="14" t="n"/>
      <c r="E309" s="11" t="n"/>
      <c r="F309" s="11" t="n"/>
      <c r="G309" s="11" t="n"/>
      <c r="H309" s="11" t="n"/>
    </row>
    <row r="310">
      <c r="A310" s="15" t="n"/>
      <c r="B310" s="11" t="n"/>
      <c r="C310" s="11" t="n"/>
      <c r="D310" s="14" t="n"/>
      <c r="E310" s="11" t="n"/>
      <c r="F310" s="11" t="n"/>
      <c r="G310" s="11" t="n"/>
      <c r="H310" s="11" t="n"/>
    </row>
    <row r="311">
      <c r="A311" s="15" t="n"/>
      <c r="B311" s="11" t="n"/>
      <c r="C311" s="11" t="n"/>
      <c r="D311" s="14" t="n"/>
      <c r="E311" s="11" t="n"/>
      <c r="F311" s="11" t="n"/>
      <c r="G311" s="11" t="n"/>
      <c r="H311" s="11" t="n"/>
    </row>
    <row r="312">
      <c r="A312" s="15" t="n"/>
      <c r="B312" s="11" t="n"/>
      <c r="C312" s="11" t="n"/>
      <c r="D312" s="14" t="n"/>
      <c r="E312" s="11" t="n"/>
      <c r="F312" s="11" t="n"/>
      <c r="G312" s="11" t="n"/>
      <c r="H312" s="11" t="n"/>
    </row>
    <row r="313">
      <c r="A313" s="15" t="n"/>
      <c r="B313" s="11" t="n"/>
      <c r="C313" s="11" t="n"/>
      <c r="D313" s="14" t="n"/>
      <c r="E313" s="11" t="n"/>
      <c r="F313" s="11" t="n"/>
      <c r="G313" s="11" t="n"/>
      <c r="H313" s="11" t="n"/>
    </row>
    <row r="314">
      <c r="A314" s="15" t="n"/>
      <c r="B314" s="11" t="n"/>
      <c r="C314" s="11" t="n"/>
      <c r="D314" s="14" t="n"/>
      <c r="E314" s="11" t="n"/>
      <c r="F314" s="11" t="n"/>
      <c r="G314" s="11" t="n"/>
      <c r="H314" s="11" t="n"/>
    </row>
    <row r="315">
      <c r="A315" s="15" t="n"/>
      <c r="B315" s="11" t="n"/>
      <c r="C315" s="11" t="n"/>
      <c r="D315" s="14" t="n"/>
      <c r="E315" s="11" t="n"/>
      <c r="F315" s="11" t="n"/>
      <c r="G315" s="11" t="n"/>
      <c r="H315" s="11" t="n"/>
    </row>
    <row r="316">
      <c r="A316" s="15" t="n"/>
      <c r="B316" s="11" t="n"/>
      <c r="C316" s="11" t="n"/>
      <c r="D316" s="14" t="n"/>
      <c r="E316" s="11" t="n"/>
      <c r="F316" s="11" t="n"/>
      <c r="G316" s="11" t="n"/>
      <c r="H316" s="11" t="n"/>
    </row>
    <row r="317">
      <c r="A317" s="15" t="n"/>
      <c r="B317" s="11" t="n"/>
      <c r="C317" s="11" t="n"/>
      <c r="D317" s="14" t="n"/>
      <c r="E317" s="11" t="n"/>
      <c r="F317" s="11" t="n"/>
      <c r="G317" s="11" t="n"/>
      <c r="H317" s="11" t="n"/>
    </row>
    <row r="318">
      <c r="A318" s="15" t="n"/>
      <c r="B318" s="11" t="n"/>
      <c r="C318" s="11" t="n"/>
      <c r="D318" s="14" t="n"/>
      <c r="E318" s="11" t="n"/>
      <c r="F318" s="11" t="n"/>
      <c r="G318" s="11" t="n"/>
      <c r="H318" s="11" t="n"/>
    </row>
    <row r="319">
      <c r="A319" s="15" t="n"/>
      <c r="B319" s="11" t="n"/>
      <c r="C319" s="11" t="n"/>
      <c r="D319" s="14" t="n"/>
      <c r="E319" s="11" t="n"/>
      <c r="F319" s="11" t="n"/>
      <c r="G319" s="11" t="n"/>
      <c r="H319" s="11" t="n"/>
    </row>
    <row r="320">
      <c r="A320" s="15" t="n"/>
      <c r="B320" s="11" t="n"/>
      <c r="C320" s="11" t="n"/>
      <c r="D320" s="14" t="n"/>
      <c r="E320" s="11" t="n"/>
      <c r="F320" s="11" t="n"/>
      <c r="G320" s="11" t="n"/>
      <c r="H320" s="11" t="n"/>
    </row>
    <row r="321">
      <c r="A321" s="15" t="n"/>
      <c r="B321" s="11" t="n"/>
      <c r="C321" s="11" t="n"/>
      <c r="D321" s="14" t="n"/>
      <c r="E321" s="11" t="n"/>
      <c r="F321" s="11" t="n"/>
      <c r="G321" s="11" t="n"/>
      <c r="H321" s="11" t="n"/>
    </row>
    <row r="322">
      <c r="A322" s="15" t="n"/>
      <c r="B322" s="11" t="n"/>
      <c r="C322" s="11" t="n"/>
      <c r="D322" s="14" t="n"/>
      <c r="E322" s="11" t="n"/>
      <c r="F322" s="11" t="n"/>
      <c r="G322" s="11" t="n"/>
      <c r="H322" s="11" t="n"/>
    </row>
    <row r="323">
      <c r="A323" s="15" t="n"/>
      <c r="B323" s="11" t="n"/>
      <c r="C323" s="11" t="n"/>
      <c r="D323" s="14" t="n"/>
      <c r="E323" s="11" t="n"/>
      <c r="F323" s="11" t="n"/>
      <c r="G323" s="11" t="n"/>
      <c r="H323" s="11" t="n"/>
    </row>
    <row r="324">
      <c r="A324" s="15" t="n"/>
      <c r="B324" s="11" t="n"/>
      <c r="C324" s="11" t="n"/>
      <c r="D324" s="14" t="n"/>
      <c r="E324" s="11" t="n"/>
      <c r="F324" s="11" t="n"/>
      <c r="G324" s="11" t="n"/>
      <c r="H324" s="11" t="n"/>
    </row>
    <row r="325">
      <c r="A325" s="15" t="n"/>
      <c r="B325" s="11" t="n"/>
      <c r="C325" s="11" t="n"/>
      <c r="D325" s="14" t="n"/>
      <c r="E325" s="11" t="n"/>
      <c r="F325" s="11" t="n"/>
      <c r="G325" s="11" t="n"/>
      <c r="H325" s="11" t="n"/>
    </row>
    <row r="326">
      <c r="A326" s="15" t="n"/>
      <c r="B326" s="11" t="n"/>
      <c r="C326" s="11" t="n"/>
      <c r="D326" s="14" t="n"/>
      <c r="E326" s="11" t="n"/>
      <c r="F326" s="11" t="n"/>
      <c r="G326" s="11" t="n"/>
      <c r="H326" s="11" t="n"/>
    </row>
    <row r="327">
      <c r="A327" s="15" t="n"/>
      <c r="B327" s="11" t="n"/>
      <c r="C327" s="11" t="n"/>
      <c r="D327" s="14" t="n"/>
      <c r="E327" s="11" t="n"/>
      <c r="F327" s="11" t="n"/>
      <c r="G327" s="11" t="n"/>
      <c r="H327" s="11" t="n"/>
    </row>
    <row r="328">
      <c r="A328" s="15" t="n"/>
      <c r="B328" s="11" t="n"/>
      <c r="C328" s="11" t="n"/>
      <c r="D328" s="14" t="n"/>
      <c r="E328" s="11" t="n"/>
      <c r="F328" s="11" t="n"/>
      <c r="G328" s="11" t="n"/>
      <c r="H328" s="11" t="n"/>
    </row>
    <row r="329">
      <c r="A329" s="15" t="n"/>
      <c r="B329" s="11" t="n"/>
      <c r="C329" s="11" t="n"/>
      <c r="D329" s="14" t="n"/>
      <c r="E329" s="11" t="n"/>
      <c r="F329" s="11" t="n"/>
      <c r="G329" s="11" t="n"/>
      <c r="H329" s="11" t="n"/>
    </row>
    <row r="330">
      <c r="A330" s="15" t="n"/>
      <c r="B330" s="11" t="n"/>
      <c r="C330" s="11" t="n"/>
      <c r="D330" s="14" t="n"/>
      <c r="E330" s="11" t="n"/>
      <c r="F330" s="11" t="n"/>
      <c r="G330" s="11" t="n"/>
      <c r="H330" s="11" t="n"/>
    </row>
    <row r="331">
      <c r="A331" s="15" t="n"/>
      <c r="B331" s="11" t="n"/>
      <c r="C331" s="11" t="n"/>
      <c r="D331" s="14" t="n"/>
      <c r="E331" s="11" t="n"/>
      <c r="F331" s="11" t="n"/>
      <c r="G331" s="11" t="n"/>
      <c r="H331" s="11" t="n"/>
    </row>
    <row r="332">
      <c r="A332" s="15" t="n"/>
      <c r="B332" s="11" t="n"/>
      <c r="C332" s="11" t="n"/>
      <c r="D332" s="14" t="n"/>
      <c r="E332" s="11" t="n"/>
      <c r="F332" s="11" t="n"/>
      <c r="G332" s="11" t="n"/>
      <c r="H332" s="11" t="n"/>
    </row>
    <row r="333">
      <c r="A333" s="15" t="n"/>
      <c r="B333" s="11" t="n"/>
      <c r="C333" s="11" t="n"/>
      <c r="D333" s="14" t="n"/>
      <c r="E333" s="11" t="n"/>
      <c r="F333" s="11" t="n"/>
      <c r="G333" s="11" t="n"/>
      <c r="H333" s="11" t="n"/>
    </row>
    <row r="334">
      <c r="A334" s="15" t="n"/>
      <c r="B334" s="11" t="n"/>
      <c r="C334" s="11" t="n"/>
      <c r="D334" s="14" t="n"/>
      <c r="E334" s="11" t="n"/>
      <c r="F334" s="11" t="n"/>
      <c r="G334" s="11" t="n"/>
      <c r="H334" s="11" t="n"/>
    </row>
    <row r="335">
      <c r="A335" s="15" t="n"/>
      <c r="B335" s="11" t="n"/>
      <c r="C335" s="11" t="n"/>
      <c r="D335" s="14" t="n"/>
      <c r="E335" s="11" t="n"/>
      <c r="F335" s="11" t="n"/>
      <c r="G335" s="11" t="n"/>
      <c r="H335" s="11" t="n"/>
    </row>
    <row r="336">
      <c r="A336" s="15" t="n"/>
      <c r="B336" s="11" t="n"/>
      <c r="C336" s="11" t="n"/>
      <c r="D336" s="14" t="n"/>
      <c r="E336" s="11" t="n"/>
      <c r="F336" s="11" t="n"/>
      <c r="G336" s="11" t="n"/>
      <c r="H336" s="11" t="n"/>
    </row>
    <row r="337">
      <c r="A337" s="15" t="n"/>
      <c r="B337" s="11" t="n"/>
      <c r="C337" s="11" t="n"/>
      <c r="D337" s="14" t="n"/>
      <c r="E337" s="11" t="n"/>
      <c r="F337" s="11" t="n"/>
      <c r="G337" s="11" t="n"/>
      <c r="H337" s="11" t="n"/>
    </row>
    <row r="338">
      <c r="A338" s="15" t="n"/>
      <c r="B338" s="11" t="n"/>
      <c r="C338" s="11" t="n"/>
      <c r="D338" s="14" t="n"/>
      <c r="E338" s="11" t="n"/>
      <c r="F338" s="11" t="n"/>
      <c r="G338" s="11" t="n"/>
      <c r="H338" s="11" t="n"/>
    </row>
    <row r="339">
      <c r="A339" s="15" t="n"/>
      <c r="B339" s="11" t="n"/>
      <c r="C339" s="11" t="n"/>
      <c r="D339" s="14" t="n"/>
      <c r="E339" s="11" t="n"/>
      <c r="F339" s="11" t="n"/>
      <c r="G339" s="11" t="n"/>
      <c r="H339" s="11" t="n"/>
    </row>
    <row r="340">
      <c r="A340" s="15" t="n"/>
      <c r="B340" s="11" t="n"/>
      <c r="C340" s="11" t="n"/>
      <c r="D340" s="14" t="n"/>
      <c r="E340" s="11" t="n"/>
      <c r="F340" s="11" t="n"/>
      <c r="G340" s="11" t="n"/>
      <c r="H340" s="11" t="n"/>
    </row>
    <row r="341">
      <c r="A341" s="15" t="n"/>
      <c r="B341" s="11" t="n"/>
      <c r="C341" s="11" t="n"/>
      <c r="D341" s="14" t="n"/>
      <c r="E341" s="11" t="n"/>
      <c r="F341" s="11" t="n"/>
      <c r="G341" s="11" t="n"/>
      <c r="H341" s="11" t="n"/>
    </row>
    <row r="342">
      <c r="A342" s="15" t="n"/>
      <c r="B342" s="11" t="n"/>
      <c r="C342" s="11" t="n"/>
      <c r="D342" s="14" t="n"/>
      <c r="E342" s="11" t="n"/>
      <c r="F342" s="11" t="n"/>
      <c r="G342" s="11" t="n"/>
      <c r="H342" s="11" t="n"/>
    </row>
    <row r="343">
      <c r="A343" s="15" t="n"/>
      <c r="B343" s="11" t="n"/>
      <c r="C343" s="11" t="n"/>
      <c r="D343" s="14" t="n"/>
      <c r="E343" s="11" t="n"/>
      <c r="F343" s="11" t="n"/>
      <c r="G343" s="11" t="n"/>
      <c r="H343" s="11" t="n"/>
    </row>
    <row r="344">
      <c r="A344" s="15" t="n"/>
      <c r="B344" s="11" t="n"/>
      <c r="C344" s="11" t="n"/>
      <c r="D344" s="14" t="n"/>
      <c r="E344" s="11" t="n"/>
      <c r="F344" s="11" t="n"/>
      <c r="G344" s="11" t="n"/>
      <c r="H344" s="11" t="n"/>
    </row>
    <row r="345">
      <c r="A345" s="15" t="n"/>
      <c r="B345" s="11" t="n"/>
      <c r="C345" s="11" t="n"/>
      <c r="D345" s="14" t="n"/>
      <c r="E345" s="11" t="n"/>
      <c r="F345" s="11" t="n"/>
      <c r="G345" s="11" t="n"/>
      <c r="H345" s="11" t="n"/>
    </row>
    <row r="346">
      <c r="A346" s="15" t="n"/>
      <c r="B346" s="11" t="n"/>
      <c r="C346" s="11" t="n"/>
      <c r="D346" s="14" t="n"/>
      <c r="E346" s="11" t="n"/>
      <c r="F346" s="11" t="n"/>
      <c r="G346" s="11" t="n"/>
      <c r="H346" s="11" t="n"/>
    </row>
    <row r="347">
      <c r="A347" s="15" t="n"/>
      <c r="B347" s="11" t="n"/>
      <c r="C347" s="11" t="n"/>
      <c r="D347" s="14" t="n"/>
      <c r="E347" s="11" t="n"/>
      <c r="F347" s="11" t="n"/>
      <c r="G347" s="11" t="n"/>
      <c r="H347" s="11" t="n"/>
    </row>
    <row r="348">
      <c r="A348" s="15" t="n"/>
      <c r="B348" s="11" t="n"/>
      <c r="C348" s="11" t="n"/>
      <c r="D348" s="14" t="n"/>
      <c r="E348" s="11" t="n"/>
      <c r="F348" s="11" t="n"/>
      <c r="G348" s="11" t="n"/>
      <c r="H348" s="11" t="n"/>
    </row>
    <row r="349">
      <c r="A349" s="15" t="n"/>
      <c r="B349" s="11" t="n"/>
      <c r="C349" s="11" t="n"/>
      <c r="D349" s="14" t="n"/>
      <c r="E349" s="11" t="n"/>
      <c r="F349" s="11" t="n"/>
      <c r="G349" s="11" t="n"/>
      <c r="H349" s="11" t="n"/>
    </row>
    <row r="350">
      <c r="A350" s="15" t="n"/>
      <c r="B350" s="11" t="n"/>
      <c r="C350" s="11" t="n"/>
      <c r="D350" s="14" t="n"/>
      <c r="E350" s="11" t="n"/>
      <c r="F350" s="11" t="n"/>
      <c r="G350" s="11" t="n"/>
      <c r="H350" s="11" t="n"/>
    </row>
    <row r="351">
      <c r="A351" s="15" t="n"/>
      <c r="B351" s="11" t="n"/>
      <c r="C351" s="11" t="n"/>
      <c r="D351" s="14" t="n"/>
      <c r="E351" s="11" t="n"/>
      <c r="F351" s="11" t="n"/>
      <c r="G351" s="11" t="n"/>
      <c r="H351" s="11" t="n"/>
    </row>
    <row r="352">
      <c r="A352" s="15" t="n"/>
      <c r="B352" s="11" t="n"/>
      <c r="C352" s="11" t="n"/>
      <c r="D352" s="14" t="n"/>
      <c r="E352" s="11" t="n"/>
      <c r="F352" s="11" t="n"/>
      <c r="G352" s="11" t="n"/>
      <c r="H352" s="11" t="n"/>
    </row>
    <row r="353">
      <c r="A353" s="15" t="n"/>
      <c r="B353" s="11" t="n"/>
      <c r="C353" s="11" t="n"/>
      <c r="D353" s="14" t="n"/>
      <c r="E353" s="11" t="n"/>
      <c r="F353" s="11" t="n"/>
      <c r="G353" s="11" t="n"/>
      <c r="H353" s="11" t="n"/>
    </row>
    <row r="354">
      <c r="A354" s="15" t="n"/>
      <c r="B354" s="11" t="n"/>
      <c r="C354" s="11" t="n"/>
      <c r="D354" s="14" t="n"/>
      <c r="E354" s="11" t="n"/>
      <c r="F354" s="11" t="n"/>
      <c r="G354" s="11" t="n"/>
      <c r="H354" s="11" t="n"/>
    </row>
    <row r="355">
      <c r="A355" s="15" t="n"/>
      <c r="B355" s="11" t="n"/>
      <c r="C355" s="11" t="n"/>
      <c r="D355" s="14" t="n"/>
      <c r="E355" s="11" t="n"/>
      <c r="F355" s="11" t="n"/>
      <c r="G355" s="11" t="n"/>
      <c r="H355" s="11" t="n"/>
    </row>
    <row r="356">
      <c r="A356" s="15" t="n"/>
      <c r="B356" s="11" t="n"/>
      <c r="C356" s="11" t="n"/>
      <c r="D356" s="14" t="n"/>
      <c r="E356" s="11" t="n"/>
      <c r="F356" s="11" t="n"/>
      <c r="G356" s="11" t="n"/>
      <c r="H356" s="11" t="n"/>
    </row>
    <row r="357">
      <c r="A357" s="15" t="n"/>
      <c r="B357" s="11" t="n"/>
      <c r="C357" s="11" t="n"/>
      <c r="D357" s="14" t="n"/>
      <c r="E357" s="11" t="n"/>
      <c r="F357" s="11" t="n"/>
      <c r="G357" s="11" t="n"/>
      <c r="H357" s="11" t="n"/>
    </row>
    <row r="358">
      <c r="A358" s="15" t="n"/>
      <c r="B358" s="11" t="n"/>
      <c r="C358" s="11" t="n"/>
      <c r="D358" s="14" t="n"/>
      <c r="E358" s="11" t="n"/>
      <c r="F358" s="11" t="n"/>
      <c r="G358" s="11" t="n"/>
      <c r="H358" s="11" t="n"/>
    </row>
    <row r="359">
      <c r="A359" s="15" t="n"/>
      <c r="B359" s="11" t="n"/>
      <c r="C359" s="11" t="n"/>
      <c r="D359" s="14" t="n"/>
      <c r="E359" s="11" t="n"/>
      <c r="F359" s="11" t="n"/>
      <c r="G359" s="11" t="n"/>
      <c r="H359" s="11" t="n"/>
    </row>
    <row r="360">
      <c r="A360" s="15" t="n"/>
      <c r="B360" s="11" t="n"/>
      <c r="C360" s="11" t="n"/>
      <c r="D360" s="14" t="n"/>
      <c r="E360" s="11" t="n"/>
      <c r="F360" s="11" t="n"/>
      <c r="G360" s="11" t="n"/>
      <c r="H360" s="11" t="n"/>
    </row>
    <row r="361">
      <c r="A361" s="15" t="n"/>
      <c r="B361" s="11" t="n"/>
      <c r="C361" s="11" t="n"/>
      <c r="D361" s="14" t="n"/>
      <c r="E361" s="11" t="n"/>
      <c r="F361" s="11" t="n"/>
      <c r="G361" s="11" t="n"/>
      <c r="H361" s="11" t="n"/>
    </row>
    <row r="362">
      <c r="A362" s="15" t="n"/>
      <c r="B362" s="11" t="n"/>
      <c r="C362" s="11" t="n"/>
      <c r="D362" s="14" t="n"/>
      <c r="E362" s="11" t="n"/>
      <c r="F362" s="11" t="n"/>
      <c r="G362" s="11" t="n"/>
      <c r="H362" s="11" t="n"/>
    </row>
    <row r="363">
      <c r="A363" s="15" t="n"/>
      <c r="B363" s="11" t="n"/>
      <c r="C363" s="11" t="n"/>
      <c r="D363" s="14" t="n"/>
      <c r="E363" s="11" t="n"/>
      <c r="F363" s="11" t="n"/>
      <c r="G363" s="11" t="n"/>
      <c r="H363" s="11" t="n"/>
    </row>
    <row r="364">
      <c r="A364" s="15" t="n"/>
      <c r="B364" s="11" t="n"/>
      <c r="C364" s="11" t="n"/>
      <c r="D364" s="14" t="n"/>
      <c r="E364" s="11" t="n"/>
      <c r="F364" s="11" t="n"/>
      <c r="G364" s="11" t="n"/>
      <c r="H364" s="11" t="n"/>
    </row>
    <row r="365">
      <c r="A365" s="15" t="n"/>
      <c r="B365" s="11" t="n"/>
      <c r="C365" s="11" t="n"/>
      <c r="D365" s="14" t="n"/>
      <c r="E365" s="11" t="n"/>
      <c r="F365" s="11" t="n"/>
      <c r="G365" s="11" t="n"/>
      <c r="H365" s="11" t="n"/>
    </row>
    <row r="366">
      <c r="A366" s="15" t="n"/>
      <c r="B366" s="11" t="n"/>
      <c r="C366" s="11" t="n"/>
      <c r="D366" s="14" t="n"/>
      <c r="E366" s="11" t="n"/>
      <c r="F366" s="11" t="n"/>
      <c r="G366" s="11" t="n"/>
      <c r="H366" s="11" t="n"/>
    </row>
    <row r="367">
      <c r="A367" s="15" t="n"/>
      <c r="B367" s="11" t="n"/>
      <c r="C367" s="11" t="n"/>
      <c r="D367" s="14" t="n"/>
      <c r="E367" s="11" t="n"/>
      <c r="F367" s="11" t="n"/>
      <c r="G367" s="11" t="n"/>
      <c r="H367" s="11" t="n"/>
    </row>
    <row r="368">
      <c r="A368" s="15" t="n"/>
      <c r="B368" s="11" t="n"/>
      <c r="C368" s="11" t="n"/>
      <c r="D368" s="14" t="n"/>
      <c r="E368" s="11" t="n"/>
      <c r="F368" s="11" t="n"/>
      <c r="G368" s="11" t="n"/>
      <c r="H368" s="11" t="n"/>
    </row>
    <row r="369">
      <c r="A369" s="15" t="n"/>
      <c r="B369" s="11" t="n"/>
      <c r="C369" s="11" t="n"/>
      <c r="D369" s="14" t="n"/>
      <c r="E369" s="11" t="n"/>
      <c r="F369" s="11" t="n"/>
      <c r="G369" s="11" t="n"/>
      <c r="H369" s="11" t="n"/>
    </row>
    <row r="370">
      <c r="A370" s="15" t="n"/>
      <c r="B370" s="11" t="n"/>
      <c r="C370" s="11" t="n"/>
      <c r="D370" s="14" t="n"/>
      <c r="E370" s="11" t="n"/>
      <c r="F370" s="11" t="n"/>
      <c r="G370" s="11" t="n"/>
      <c r="H370" s="11" t="n"/>
    </row>
    <row r="371">
      <c r="A371" s="15" t="n"/>
      <c r="B371" s="11" t="n"/>
      <c r="C371" s="11" t="n"/>
      <c r="D371" s="14" t="n"/>
      <c r="E371" s="11" t="n"/>
      <c r="F371" s="11" t="n"/>
      <c r="G371" s="11" t="n"/>
      <c r="H371" s="11" t="n"/>
    </row>
    <row r="372">
      <c r="A372" s="15" t="n"/>
      <c r="B372" s="11" t="n"/>
      <c r="C372" s="11" t="n"/>
      <c r="D372" s="14" t="n"/>
      <c r="E372" s="11" t="n"/>
      <c r="F372" s="11" t="n"/>
      <c r="G372" s="11" t="n"/>
      <c r="H372" s="11" t="n"/>
    </row>
    <row r="373">
      <c r="A373" s="15" t="n"/>
      <c r="B373" s="11" t="n"/>
      <c r="C373" s="11" t="n"/>
      <c r="D373" s="14" t="n"/>
      <c r="E373" s="11" t="n"/>
      <c r="F373" s="11" t="n"/>
      <c r="G373" s="11" t="n"/>
      <c r="H373" s="11" t="n"/>
    </row>
    <row r="374">
      <c r="A374" s="15" t="n"/>
      <c r="B374" s="11" t="n"/>
      <c r="C374" s="11" t="n"/>
      <c r="D374" s="14" t="n"/>
      <c r="E374" s="11" t="n"/>
      <c r="F374" s="11" t="n"/>
      <c r="G374" s="11" t="n"/>
      <c r="H374" s="11" t="n"/>
    </row>
    <row r="375">
      <c r="A375" s="15" t="n"/>
      <c r="B375" s="11" t="n"/>
      <c r="C375" s="11" t="n"/>
      <c r="D375" s="14" t="n"/>
      <c r="E375" s="11" t="n"/>
      <c r="F375" s="11" t="n"/>
      <c r="G375" s="11" t="n"/>
      <c r="H375" s="11" t="n"/>
    </row>
    <row r="376">
      <c r="A376" s="15" t="n"/>
      <c r="B376" s="11" t="n"/>
      <c r="C376" s="11" t="n"/>
      <c r="D376" s="14" t="n"/>
      <c r="E376" s="11" t="n"/>
      <c r="F376" s="11" t="n"/>
      <c r="G376" s="11" t="n"/>
      <c r="H376" s="11" t="n"/>
    </row>
    <row r="377">
      <c r="A377" s="15" t="n"/>
      <c r="B377" s="11" t="n"/>
      <c r="C377" s="11" t="n"/>
      <c r="D377" s="14" t="n"/>
      <c r="E377" s="11" t="n"/>
      <c r="F377" s="11" t="n"/>
      <c r="G377" s="11" t="n"/>
      <c r="H377" s="11" t="n"/>
    </row>
    <row r="378">
      <c r="A378" s="15" t="n"/>
      <c r="B378" s="11" t="n"/>
      <c r="C378" s="11" t="n"/>
      <c r="D378" s="14" t="n"/>
      <c r="E378" s="11" t="n"/>
      <c r="F378" s="11" t="n"/>
      <c r="G378" s="11" t="n"/>
      <c r="H378" s="11" t="n"/>
    </row>
    <row r="379">
      <c r="A379" s="15" t="n"/>
      <c r="B379" s="11" t="n"/>
      <c r="C379" s="11" t="n"/>
      <c r="D379" s="14" t="n"/>
      <c r="E379" s="11" t="n"/>
      <c r="F379" s="11" t="n"/>
      <c r="G379" s="11" t="n"/>
      <c r="H379" s="11" t="n"/>
    </row>
    <row r="380">
      <c r="A380" s="15" t="n"/>
      <c r="B380" s="11" t="n"/>
      <c r="C380" s="11" t="n"/>
      <c r="D380" s="14" t="n"/>
      <c r="E380" s="11" t="n"/>
      <c r="F380" s="11" t="n"/>
      <c r="G380" s="11" t="n"/>
      <c r="H380" s="11" t="n"/>
    </row>
    <row r="381">
      <c r="A381" s="15" t="n"/>
      <c r="B381" s="11" t="n"/>
      <c r="C381" s="11" t="n"/>
      <c r="D381" s="14" t="n"/>
      <c r="E381" s="11" t="n"/>
      <c r="F381" s="11" t="n"/>
      <c r="G381" s="11" t="n"/>
      <c r="H381" s="11" t="n"/>
    </row>
    <row r="382">
      <c r="A382" s="15" t="n"/>
      <c r="B382" s="11" t="n"/>
      <c r="C382" s="11" t="n"/>
      <c r="D382" s="14" t="n"/>
      <c r="E382" s="11" t="n"/>
      <c r="F382" s="11" t="n"/>
      <c r="G382" s="11" t="n"/>
      <c r="H382" s="11" t="n"/>
    </row>
    <row r="383">
      <c r="A383" s="15" t="n"/>
      <c r="B383" s="11" t="n"/>
      <c r="C383" s="11" t="n"/>
      <c r="D383" s="14" t="n"/>
      <c r="E383" s="11" t="n"/>
      <c r="F383" s="11" t="n"/>
      <c r="G383" s="11" t="n"/>
      <c r="H383" s="11" t="n"/>
    </row>
    <row r="384">
      <c r="A384" s="15" t="n"/>
      <c r="B384" s="11" t="n"/>
      <c r="C384" s="11" t="n"/>
      <c r="D384" s="14" t="n"/>
      <c r="E384" s="11" t="n"/>
      <c r="F384" s="11" t="n"/>
      <c r="G384" s="11" t="n"/>
      <c r="H384" s="11" t="n"/>
    </row>
    <row r="385">
      <c r="A385" s="15" t="n"/>
      <c r="B385" s="11" t="n"/>
      <c r="C385" s="11" t="n"/>
      <c r="D385" s="14" t="n"/>
      <c r="E385" s="11" t="n"/>
      <c r="F385" s="11" t="n"/>
      <c r="G385" s="11" t="n"/>
      <c r="H385" s="11" t="n"/>
    </row>
    <row r="386">
      <c r="A386" s="15" t="n"/>
      <c r="B386" s="11" t="n"/>
      <c r="C386" s="11" t="n"/>
      <c r="D386" s="14" t="n"/>
      <c r="E386" s="11" t="n"/>
      <c r="F386" s="11" t="n"/>
      <c r="G386" s="11" t="n"/>
      <c r="H386" s="11" t="n"/>
    </row>
    <row r="387">
      <c r="A387" s="15" t="n"/>
      <c r="B387" s="11" t="n"/>
      <c r="C387" s="11" t="n"/>
      <c r="D387" s="14" t="n"/>
      <c r="E387" s="11" t="n"/>
      <c r="F387" s="11" t="n"/>
      <c r="G387" s="11" t="n"/>
      <c r="H387" s="11" t="n"/>
    </row>
    <row r="388">
      <c r="A388" s="15" t="n"/>
      <c r="B388" s="11" t="n"/>
      <c r="C388" s="11" t="n"/>
      <c r="D388" s="14" t="n"/>
      <c r="E388" s="11" t="n"/>
      <c r="F388" s="11" t="n"/>
      <c r="G388" s="11" t="n"/>
      <c r="H388" s="11" t="n"/>
    </row>
    <row r="389">
      <c r="A389" s="15" t="n"/>
      <c r="B389" s="11" t="n"/>
      <c r="C389" s="11" t="n"/>
      <c r="D389" s="14" t="n"/>
      <c r="E389" s="11" t="n"/>
      <c r="F389" s="11" t="n"/>
      <c r="G389" s="11" t="n"/>
      <c r="H389" s="11" t="n"/>
    </row>
    <row r="390">
      <c r="A390" s="15" t="n"/>
      <c r="B390" s="11" t="n"/>
      <c r="C390" s="11" t="n"/>
      <c r="D390" s="14" t="n"/>
      <c r="E390" s="11" t="n"/>
      <c r="F390" s="11" t="n"/>
      <c r="G390" s="11" t="n"/>
      <c r="H390" s="11" t="n"/>
    </row>
    <row r="391">
      <c r="A391" s="15" t="n"/>
      <c r="B391" s="11" t="n"/>
      <c r="C391" s="11" t="n"/>
      <c r="D391" s="14" t="n"/>
      <c r="E391" s="11" t="n"/>
      <c r="F391" s="11" t="n"/>
      <c r="G391" s="11" t="n"/>
      <c r="H391" s="11" t="n"/>
    </row>
    <row r="392">
      <c r="A392" s="15" t="n"/>
      <c r="B392" s="11" t="n"/>
      <c r="C392" s="11" t="n"/>
      <c r="D392" s="14" t="n"/>
      <c r="E392" s="11" t="n"/>
      <c r="F392" s="11" t="n"/>
      <c r="G392" s="11" t="n"/>
      <c r="H392" s="11" t="n"/>
    </row>
    <row r="393">
      <c r="A393" s="15" t="n"/>
      <c r="B393" s="11" t="n"/>
      <c r="C393" s="11" t="n"/>
      <c r="D393" s="14" t="n"/>
      <c r="E393" s="11" t="n"/>
      <c r="F393" s="11" t="n"/>
      <c r="G393" s="11" t="n"/>
      <c r="H393" s="11" t="n"/>
    </row>
    <row r="394">
      <c r="A394" s="15" t="n"/>
      <c r="B394" s="11" t="n"/>
      <c r="C394" s="11" t="n"/>
      <c r="D394" s="14" t="n"/>
      <c r="E394" s="11" t="n"/>
      <c r="F394" s="11" t="n"/>
      <c r="G394" s="11" t="n"/>
      <c r="H394" s="11" t="n"/>
    </row>
    <row r="395">
      <c r="A395" s="15" t="n"/>
      <c r="B395" s="11" t="n"/>
      <c r="C395" s="11" t="n"/>
      <c r="D395" s="14" t="n"/>
      <c r="E395" s="11" t="n"/>
      <c r="F395" s="11" t="n"/>
      <c r="G395" s="11" t="n"/>
      <c r="H395" s="11" t="n"/>
    </row>
    <row r="396">
      <c r="A396" s="15" t="n"/>
      <c r="B396" s="11" t="n"/>
      <c r="C396" s="11" t="n"/>
      <c r="D396" s="14" t="n"/>
      <c r="E396" s="11" t="n"/>
      <c r="F396" s="11" t="n"/>
      <c r="G396" s="11" t="n"/>
      <c r="H396" s="11" t="n"/>
    </row>
    <row r="397">
      <c r="A397" s="15" t="n"/>
      <c r="B397" s="11" t="n"/>
      <c r="C397" s="11" t="n"/>
      <c r="D397" s="14" t="n"/>
      <c r="E397" s="11" t="n"/>
      <c r="F397" s="11" t="n"/>
      <c r="G397" s="11" t="n"/>
      <c r="H397" s="11" t="n"/>
    </row>
    <row r="398">
      <c r="A398" s="15" t="n"/>
      <c r="B398" s="11" t="n"/>
      <c r="C398" s="11" t="n"/>
      <c r="D398" s="14" t="n"/>
      <c r="E398" s="11" t="n"/>
      <c r="F398" s="11" t="n"/>
      <c r="G398" s="11" t="n"/>
      <c r="H398" s="11" t="n"/>
    </row>
    <row r="399">
      <c r="A399" s="15" t="n"/>
      <c r="B399" s="11" t="n"/>
      <c r="C399" s="11" t="n"/>
      <c r="D399" s="14" t="n"/>
      <c r="E399" s="11" t="n"/>
      <c r="F399" s="11" t="n"/>
      <c r="G399" s="11" t="n"/>
      <c r="H399" s="11" t="n"/>
    </row>
    <row r="400">
      <c r="A400" s="15" t="n"/>
      <c r="B400" s="11" t="n"/>
      <c r="C400" s="11" t="n"/>
      <c r="D400" s="14" t="n"/>
      <c r="E400" s="11" t="n"/>
      <c r="F400" s="11" t="n"/>
      <c r="G400" s="11" t="n"/>
      <c r="H400" s="11" t="n"/>
    </row>
    <row r="401">
      <c r="A401" s="15" t="n"/>
      <c r="B401" s="11" t="n"/>
      <c r="C401" s="11" t="n"/>
      <c r="D401" s="14" t="n"/>
      <c r="E401" s="11" t="n"/>
      <c r="F401" s="11" t="n"/>
      <c r="G401" s="11" t="n"/>
      <c r="H401" s="11" t="n"/>
    </row>
    <row r="402">
      <c r="A402" s="15" t="n"/>
      <c r="B402" s="11" t="n"/>
      <c r="C402" s="11" t="n"/>
      <c r="D402" s="14" t="n"/>
      <c r="E402" s="11" t="n"/>
      <c r="F402" s="11" t="n"/>
      <c r="G402" s="11" t="n"/>
      <c r="H402" s="11" t="n"/>
    </row>
    <row r="403">
      <c r="A403" s="15" t="n"/>
      <c r="B403" s="11" t="n"/>
      <c r="C403" s="11" t="n"/>
      <c r="D403" s="14" t="n"/>
      <c r="E403" s="11" t="n"/>
      <c r="F403" s="11" t="n"/>
      <c r="G403" s="11" t="n"/>
      <c r="H403" s="11" t="n"/>
    </row>
    <row r="404">
      <c r="A404" s="15" t="n"/>
      <c r="B404" s="11" t="n"/>
      <c r="C404" s="11" t="n"/>
      <c r="D404" s="14" t="n"/>
      <c r="E404" s="11" t="n"/>
      <c r="F404" s="11" t="n"/>
      <c r="G404" s="11" t="n"/>
      <c r="H404" s="11" t="n"/>
    </row>
    <row r="405">
      <c r="A405" s="15" t="n"/>
      <c r="B405" s="11" t="n"/>
      <c r="C405" s="11" t="n"/>
      <c r="D405" s="14" t="n"/>
      <c r="E405" s="11" t="n"/>
      <c r="F405" s="11" t="n"/>
      <c r="G405" s="11" t="n"/>
      <c r="H405" s="11" t="n"/>
    </row>
    <row r="406">
      <c r="A406" s="15" t="n"/>
      <c r="B406" s="11" t="n"/>
      <c r="C406" s="11" t="n"/>
      <c r="D406" s="14" t="n"/>
      <c r="E406" s="11" t="n"/>
      <c r="F406" s="11" t="n"/>
      <c r="G406" s="11" t="n"/>
      <c r="H406" s="11" t="n"/>
    </row>
    <row r="407">
      <c r="A407" s="15" t="n"/>
      <c r="B407" s="11" t="n"/>
      <c r="C407" s="11" t="n"/>
      <c r="D407" s="14" t="n"/>
      <c r="E407" s="11" t="n"/>
      <c r="F407" s="11" t="n"/>
      <c r="G407" s="11" t="n"/>
      <c r="H407" s="11" t="n"/>
    </row>
    <row r="408">
      <c r="A408" s="15" t="n"/>
      <c r="B408" s="11" t="n"/>
      <c r="C408" s="11" t="n"/>
      <c r="D408" s="14" t="n"/>
      <c r="E408" s="11" t="n"/>
      <c r="F408" s="11" t="n"/>
      <c r="G408" s="11" t="n"/>
      <c r="H408" s="11" t="n"/>
    </row>
    <row r="409">
      <c r="A409" s="15" t="n"/>
      <c r="B409" s="11" t="n"/>
      <c r="C409" s="11" t="n"/>
      <c r="D409" s="14" t="n"/>
      <c r="E409" s="11" t="n"/>
      <c r="F409" s="11" t="n"/>
      <c r="G409" s="11" t="n"/>
      <c r="H409" s="11" t="n"/>
    </row>
    <row r="410">
      <c r="A410" s="15" t="n"/>
      <c r="B410" s="11" t="n"/>
      <c r="C410" s="11" t="n"/>
      <c r="D410" s="14" t="n"/>
      <c r="E410" s="11" t="n"/>
      <c r="F410" s="11" t="n"/>
      <c r="G410" s="11" t="n"/>
      <c r="H410" s="11" t="n"/>
    </row>
    <row r="411">
      <c r="A411" s="15" t="n"/>
      <c r="B411" s="11" t="n"/>
      <c r="C411" s="11" t="n"/>
      <c r="D411" s="14" t="n"/>
      <c r="E411" s="11" t="n"/>
      <c r="F411" s="11" t="n"/>
      <c r="G411" s="11" t="n"/>
      <c r="H411" s="11" t="n"/>
    </row>
    <row r="412">
      <c r="A412" s="15" t="n"/>
      <c r="B412" s="11" t="n"/>
      <c r="C412" s="11" t="n"/>
      <c r="D412" s="14" t="n"/>
      <c r="E412" s="11" t="n"/>
      <c r="F412" s="11" t="n"/>
      <c r="G412" s="11" t="n"/>
      <c r="H412" s="11" t="n"/>
    </row>
    <row r="413">
      <c r="A413" s="15" t="n"/>
      <c r="B413" s="11" t="n"/>
      <c r="C413" s="11" t="n"/>
      <c r="D413" s="14" t="n"/>
      <c r="E413" s="11" t="n"/>
      <c r="F413" s="11" t="n"/>
      <c r="G413" s="11" t="n"/>
      <c r="H413" s="11" t="n"/>
    </row>
    <row r="414">
      <c r="A414" s="15" t="n"/>
      <c r="B414" s="11" t="n"/>
      <c r="C414" s="11" t="n"/>
      <c r="D414" s="14" t="n"/>
      <c r="E414" s="11" t="n"/>
      <c r="F414" s="11" t="n"/>
      <c r="G414" s="11" t="n"/>
      <c r="H414" s="11" t="n"/>
    </row>
    <row r="415">
      <c r="A415" s="15" t="n"/>
      <c r="B415" s="11" t="n"/>
      <c r="C415" s="11" t="n"/>
      <c r="D415" s="14" t="n"/>
      <c r="E415" s="11" t="n"/>
      <c r="F415" s="11" t="n"/>
      <c r="G415" s="11" t="n"/>
      <c r="H415" s="11" t="n"/>
    </row>
    <row r="416">
      <c r="A416" s="15" t="n"/>
      <c r="B416" s="11" t="n"/>
      <c r="C416" s="11" t="n"/>
      <c r="D416" s="14" t="n"/>
      <c r="E416" s="11" t="n"/>
      <c r="F416" s="11" t="n"/>
      <c r="G416" s="11" t="n"/>
      <c r="H416" s="11" t="n"/>
    </row>
    <row r="417">
      <c r="A417" s="15" t="n"/>
      <c r="B417" s="11" t="n"/>
      <c r="C417" s="11" t="n"/>
      <c r="D417" s="14" t="n"/>
      <c r="E417" s="11" t="n"/>
      <c r="F417" s="11" t="n"/>
      <c r="G417" s="11" t="n"/>
      <c r="H417" s="11" t="n"/>
    </row>
    <row r="418">
      <c r="A418" s="15" t="n"/>
      <c r="B418" s="11" t="n"/>
      <c r="C418" s="11" t="n"/>
      <c r="D418" s="14" t="n"/>
      <c r="E418" s="11" t="n"/>
      <c r="F418" s="11" t="n"/>
      <c r="G418" s="11" t="n"/>
      <c r="H418" s="11" t="n"/>
    </row>
    <row r="419">
      <c r="A419" s="15" t="n"/>
      <c r="B419" s="11" t="n"/>
      <c r="C419" s="11" t="n"/>
      <c r="D419" s="14" t="n"/>
      <c r="E419" s="11" t="n"/>
      <c r="F419" s="11" t="n"/>
      <c r="G419" s="11" t="n"/>
      <c r="H419" s="11" t="n"/>
    </row>
    <row r="420">
      <c r="A420" s="15" t="n"/>
      <c r="B420" s="11" t="n"/>
      <c r="C420" s="11" t="n"/>
      <c r="D420" s="14" t="n"/>
      <c r="E420" s="11" t="n"/>
      <c r="F420" s="11" t="n"/>
      <c r="G420" s="11" t="n"/>
      <c r="H420" s="11" t="n"/>
    </row>
    <row r="421">
      <c r="A421" s="15" t="n"/>
      <c r="B421" s="11" t="n"/>
      <c r="C421" s="11" t="n"/>
      <c r="D421" s="14" t="n"/>
      <c r="E421" s="11" t="n"/>
      <c r="F421" s="11" t="n"/>
      <c r="G421" s="11" t="n"/>
      <c r="H421" s="11" t="n"/>
    </row>
    <row r="422">
      <c r="A422" s="15" t="n"/>
      <c r="B422" s="11" t="n"/>
      <c r="C422" s="11" t="n"/>
      <c r="D422" s="14" t="n"/>
      <c r="E422" s="11" t="n"/>
      <c r="F422" s="11" t="n"/>
      <c r="G422" s="11" t="n"/>
      <c r="H422" s="11" t="n"/>
    </row>
    <row r="423">
      <c r="A423" s="15" t="n"/>
      <c r="B423" s="11" t="n"/>
      <c r="C423" s="11" t="n"/>
      <c r="D423" s="14" t="n"/>
      <c r="E423" s="11" t="n"/>
      <c r="F423" s="11" t="n"/>
      <c r="G423" s="11" t="n"/>
      <c r="H423" s="11" t="n"/>
    </row>
    <row r="424">
      <c r="A424" s="15" t="n"/>
      <c r="B424" s="11" t="n"/>
      <c r="C424" s="11" t="n"/>
      <c r="D424" s="14" t="n"/>
      <c r="E424" s="11" t="n"/>
      <c r="F424" s="11" t="n"/>
      <c r="G424" s="11" t="n"/>
      <c r="H424" s="11" t="n"/>
    </row>
    <row r="425">
      <c r="A425" s="15" t="n"/>
      <c r="B425" s="11" t="n"/>
      <c r="C425" s="11" t="n"/>
      <c r="D425" s="14" t="n"/>
      <c r="E425" s="11" t="n"/>
      <c r="F425" s="11" t="n"/>
      <c r="G425" s="11" t="n"/>
      <c r="H425" s="11" t="n"/>
    </row>
    <row r="426">
      <c r="A426" s="15" t="n"/>
      <c r="B426" s="11" t="n"/>
      <c r="C426" s="11" t="n"/>
      <c r="D426" s="14" t="n"/>
      <c r="E426" s="11" t="n"/>
      <c r="F426" s="11" t="n"/>
      <c r="G426" s="11" t="n"/>
      <c r="H426" s="11" t="n"/>
    </row>
    <row r="427">
      <c r="A427" s="15" t="n"/>
      <c r="B427" s="11" t="n"/>
      <c r="C427" s="11" t="n"/>
      <c r="D427" s="14" t="n"/>
      <c r="E427" s="11" t="n"/>
      <c r="F427" s="11" t="n"/>
      <c r="G427" s="11" t="n"/>
      <c r="H427" s="11" t="n"/>
    </row>
    <row r="428">
      <c r="A428" s="15" t="n"/>
      <c r="B428" s="11" t="n"/>
      <c r="C428" s="11" t="n"/>
      <c r="D428" s="14" t="n"/>
      <c r="E428" s="11" t="n"/>
      <c r="F428" s="11" t="n"/>
      <c r="G428" s="11" t="n"/>
      <c r="H428" s="11" t="n"/>
    </row>
    <row r="429">
      <c r="A429" s="15" t="n"/>
      <c r="B429" s="11" t="n"/>
      <c r="C429" s="11" t="n"/>
      <c r="D429" s="14" t="n"/>
      <c r="E429" s="11" t="n"/>
      <c r="F429" s="11" t="n"/>
      <c r="G429" s="11" t="n"/>
      <c r="H429" s="11" t="n"/>
    </row>
    <row r="430">
      <c r="A430" s="15" t="n"/>
      <c r="B430" s="11" t="n"/>
      <c r="C430" s="11" t="n"/>
      <c r="D430" s="14" t="n"/>
      <c r="E430" s="11" t="n"/>
      <c r="F430" s="11" t="n"/>
      <c r="G430" s="11" t="n"/>
      <c r="H430" s="11" t="n"/>
    </row>
    <row r="431">
      <c r="A431" s="15" t="n"/>
      <c r="B431" s="11" t="n"/>
      <c r="C431" s="11" t="n"/>
      <c r="D431" s="14" t="n"/>
      <c r="E431" s="11" t="n"/>
      <c r="F431" s="11" t="n"/>
      <c r="G431" s="11" t="n"/>
      <c r="H431" s="11" t="n"/>
    </row>
    <row r="432">
      <c r="A432" s="15" t="n"/>
      <c r="B432" s="11" t="n"/>
      <c r="C432" s="11" t="n"/>
      <c r="D432" s="14" t="n"/>
      <c r="E432" s="11" t="n"/>
      <c r="F432" s="11" t="n"/>
      <c r="G432" s="11" t="n"/>
      <c r="H432" s="11" t="n"/>
    </row>
    <row r="433">
      <c r="A433" s="15" t="n"/>
      <c r="B433" s="11" t="n"/>
      <c r="C433" s="11" t="n"/>
      <c r="D433" s="14" t="n"/>
      <c r="E433" s="11" t="n"/>
      <c r="F433" s="11" t="n"/>
      <c r="G433" s="11" t="n"/>
      <c r="H433" s="11" t="n"/>
    </row>
    <row r="434">
      <c r="A434" s="15" t="n"/>
      <c r="B434" s="11" t="n"/>
      <c r="C434" s="11" t="n"/>
      <c r="D434" s="14" t="n"/>
      <c r="E434" s="11" t="n"/>
      <c r="F434" s="11" t="n"/>
      <c r="G434" s="11" t="n"/>
      <c r="H434" s="11" t="n"/>
    </row>
    <row r="435">
      <c r="A435" s="15" t="n"/>
      <c r="B435" s="11" t="n"/>
      <c r="C435" s="11" t="n"/>
      <c r="D435" s="14" t="n"/>
      <c r="E435" s="11" t="n"/>
      <c r="F435" s="11" t="n"/>
      <c r="G435" s="11" t="n"/>
      <c r="H435" s="11" t="n"/>
    </row>
    <row r="436">
      <c r="A436" s="15" t="n"/>
      <c r="B436" s="11" t="n"/>
      <c r="C436" s="11" t="n"/>
      <c r="D436" s="14" t="n"/>
      <c r="E436" s="11" t="n"/>
      <c r="F436" s="11" t="n"/>
      <c r="G436" s="11" t="n"/>
      <c r="H436" s="11" t="n"/>
    </row>
    <row r="437">
      <c r="A437" s="15" t="n"/>
      <c r="B437" s="11" t="n"/>
      <c r="C437" s="11" t="n"/>
      <c r="D437" s="14" t="n"/>
      <c r="E437" s="11" t="n"/>
      <c r="F437" s="11" t="n"/>
      <c r="G437" s="11" t="n"/>
      <c r="H437" s="11" t="n"/>
    </row>
    <row r="438">
      <c r="A438" s="15" t="n"/>
      <c r="B438" s="11" t="n"/>
      <c r="C438" s="11" t="n"/>
      <c r="D438" s="14" t="n"/>
      <c r="E438" s="11" t="n"/>
      <c r="F438" s="11" t="n"/>
      <c r="G438" s="11" t="n"/>
      <c r="H438" s="11" t="n"/>
    </row>
    <row r="439">
      <c r="A439" s="15" t="n"/>
      <c r="B439" s="11" t="n"/>
      <c r="C439" s="11" t="n"/>
      <c r="D439" s="14" t="n"/>
      <c r="E439" s="11" t="n"/>
      <c r="F439" s="11" t="n"/>
      <c r="G439" s="11" t="n"/>
      <c r="H439" s="11" t="n"/>
    </row>
    <row r="440">
      <c r="A440" s="15" t="n"/>
      <c r="B440" s="11" t="n"/>
      <c r="C440" s="11" t="n"/>
      <c r="D440" s="14" t="n"/>
      <c r="E440" s="11" t="n"/>
      <c r="F440" s="11" t="n"/>
      <c r="G440" s="11" t="n"/>
      <c r="H440" s="11" t="n"/>
    </row>
    <row r="441">
      <c r="A441" s="15" t="n"/>
      <c r="B441" s="11" t="n"/>
      <c r="C441" s="11" t="n"/>
      <c r="D441" s="14" t="n"/>
      <c r="E441" s="11" t="n"/>
      <c r="F441" s="11" t="n"/>
      <c r="G441" s="11" t="n"/>
      <c r="H441" s="11" t="n"/>
    </row>
    <row r="442">
      <c r="A442" s="15" t="n"/>
      <c r="B442" s="11" t="n"/>
      <c r="C442" s="11" t="n"/>
      <c r="D442" s="14" t="n"/>
      <c r="E442" s="11" t="n"/>
      <c r="F442" s="11" t="n"/>
      <c r="G442" s="11" t="n"/>
      <c r="H442" s="11" t="n"/>
    </row>
    <row r="443">
      <c r="A443" s="15" t="n"/>
      <c r="B443" s="11" t="n"/>
      <c r="C443" s="11" t="n"/>
      <c r="D443" s="14" t="n"/>
      <c r="E443" s="11" t="n"/>
      <c r="F443" s="11" t="n"/>
      <c r="G443" s="11" t="n"/>
      <c r="H443" s="11" t="n"/>
    </row>
    <row r="444">
      <c r="A444" s="15" t="n"/>
      <c r="B444" s="11" t="n"/>
      <c r="C444" s="11" t="n"/>
      <c r="D444" s="14" t="n"/>
      <c r="E444" s="11" t="n"/>
      <c r="F444" s="11" t="n"/>
      <c r="G444" s="11" t="n"/>
      <c r="H444" s="11" t="n"/>
    </row>
    <row r="445">
      <c r="A445" s="15" t="n"/>
      <c r="B445" s="11" t="n"/>
      <c r="C445" s="11" t="n"/>
      <c r="D445" s="14" t="n"/>
      <c r="E445" s="11" t="n"/>
      <c r="F445" s="11" t="n"/>
      <c r="G445" s="11" t="n"/>
      <c r="H445" s="11" t="n"/>
    </row>
    <row r="446">
      <c r="A446" s="15" t="n"/>
      <c r="B446" s="11" t="n"/>
      <c r="C446" s="11" t="n"/>
      <c r="D446" s="14" t="n"/>
      <c r="E446" s="11" t="n"/>
      <c r="F446" s="11" t="n"/>
      <c r="G446" s="11" t="n"/>
      <c r="H446" s="11" t="n"/>
    </row>
    <row r="447">
      <c r="A447" s="15" t="n"/>
      <c r="B447" s="11" t="n"/>
      <c r="C447" s="11" t="n"/>
      <c r="D447" s="14" t="n"/>
      <c r="E447" s="11" t="n"/>
      <c r="F447" s="11" t="n"/>
      <c r="G447" s="11" t="n"/>
      <c r="H447" s="11" t="n"/>
    </row>
    <row r="448">
      <c r="A448" s="15" t="n"/>
      <c r="B448" s="11" t="n"/>
      <c r="C448" s="11" t="n"/>
      <c r="D448" s="14" t="n"/>
      <c r="E448" s="11" t="n"/>
      <c r="F448" s="11" t="n"/>
      <c r="G448" s="11" t="n"/>
      <c r="H448" s="11" t="n"/>
    </row>
    <row r="449">
      <c r="A449" s="15" t="n"/>
      <c r="B449" s="11" t="n"/>
      <c r="C449" s="11" t="n"/>
      <c r="D449" s="14" t="n"/>
      <c r="E449" s="11" t="n"/>
      <c r="F449" s="11" t="n"/>
      <c r="G449" s="11" t="n"/>
      <c r="H449" s="11" t="n"/>
    </row>
    <row r="450">
      <c r="A450" s="15" t="n"/>
      <c r="B450" s="11" t="n"/>
      <c r="C450" s="11" t="n"/>
      <c r="D450" s="14" t="n"/>
      <c r="E450" s="11" t="n"/>
      <c r="F450" s="11" t="n"/>
      <c r="G450" s="11" t="n"/>
      <c r="H450" s="11" t="n"/>
    </row>
    <row r="451">
      <c r="A451" s="15" t="n"/>
      <c r="B451" s="11" t="n"/>
      <c r="C451" s="11" t="n"/>
      <c r="D451" s="14" t="n"/>
      <c r="E451" s="11" t="n"/>
      <c r="F451" s="11" t="n"/>
      <c r="G451" s="11" t="n"/>
      <c r="H451" s="11" t="n"/>
    </row>
    <row r="452">
      <c r="A452" s="15" t="n"/>
      <c r="B452" s="11" t="n"/>
      <c r="C452" s="11" t="n"/>
      <c r="D452" s="14" t="n"/>
      <c r="E452" s="11" t="n"/>
      <c r="F452" s="11" t="n"/>
      <c r="G452" s="11" t="n"/>
      <c r="H452" s="11" t="n"/>
    </row>
    <row r="453">
      <c r="A453" s="15" t="n"/>
      <c r="B453" s="11" t="n"/>
      <c r="C453" s="11" t="n"/>
      <c r="D453" s="14" t="n"/>
      <c r="E453" s="11" t="n"/>
      <c r="F453" s="11" t="n"/>
      <c r="G453" s="11" t="n"/>
      <c r="H453" s="11" t="n"/>
    </row>
    <row r="454">
      <c r="A454" s="15" t="n"/>
      <c r="B454" s="11" t="n"/>
      <c r="C454" s="11" t="n"/>
      <c r="D454" s="14" t="n"/>
      <c r="E454" s="11" t="n"/>
      <c r="F454" s="11" t="n"/>
      <c r="G454" s="11" t="n"/>
      <c r="H454" s="11" t="n"/>
    </row>
    <row r="455">
      <c r="A455" s="15" t="n"/>
      <c r="B455" s="11" t="n"/>
      <c r="C455" s="11" t="n"/>
      <c r="D455" s="14" t="n"/>
      <c r="E455" s="11" t="n"/>
      <c r="F455" s="11" t="n"/>
      <c r="G455" s="11" t="n"/>
      <c r="H455" s="11" t="n"/>
    </row>
    <row r="456">
      <c r="A456" s="15" t="n"/>
      <c r="B456" s="11" t="n"/>
      <c r="C456" s="11" t="n"/>
      <c r="D456" s="14" t="n"/>
      <c r="E456" s="11" t="n"/>
      <c r="F456" s="11" t="n"/>
      <c r="G456" s="11" t="n"/>
      <c r="H456" s="11" t="n"/>
    </row>
    <row r="457">
      <c r="A457" s="15" t="n"/>
      <c r="B457" s="11" t="n"/>
      <c r="C457" s="11" t="n"/>
      <c r="D457" s="14" t="n"/>
      <c r="E457" s="11" t="n"/>
      <c r="F457" s="11" t="n"/>
      <c r="G457" s="11" t="n"/>
      <c r="H457" s="11" t="n"/>
    </row>
    <row r="458">
      <c r="A458" s="15" t="n"/>
      <c r="B458" s="11" t="n"/>
      <c r="C458" s="11" t="n"/>
      <c r="D458" s="14" t="n"/>
      <c r="E458" s="11" t="n"/>
      <c r="F458" s="11" t="n"/>
      <c r="G458" s="11" t="n"/>
      <c r="H458" s="11" t="n"/>
    </row>
    <row r="459">
      <c r="A459" s="15" t="n"/>
      <c r="B459" s="11" t="n"/>
      <c r="C459" s="11" t="n"/>
      <c r="D459" s="14" t="n"/>
      <c r="E459" s="11" t="n"/>
      <c r="F459" s="11" t="n"/>
      <c r="G459" s="11" t="n"/>
      <c r="H459" s="11" t="n"/>
    </row>
    <row r="460">
      <c r="A460" s="15" t="n"/>
      <c r="B460" s="11" t="n"/>
      <c r="C460" s="11" t="n"/>
      <c r="D460" s="14" t="n"/>
      <c r="E460" s="11" t="n"/>
      <c r="F460" s="11" t="n"/>
      <c r="G460" s="11" t="n"/>
      <c r="H460" s="11" t="n"/>
    </row>
    <row r="461">
      <c r="A461" s="15" t="n"/>
      <c r="B461" s="11" t="n"/>
      <c r="C461" s="11" t="n"/>
      <c r="D461" s="14" t="n"/>
      <c r="E461" s="11" t="n"/>
      <c r="F461" s="11" t="n"/>
      <c r="G461" s="11" t="n"/>
      <c r="H461" s="11" t="n"/>
    </row>
    <row r="462">
      <c r="A462" s="15" t="n"/>
      <c r="B462" s="11" t="n"/>
      <c r="C462" s="11" t="n"/>
      <c r="D462" s="14" t="n"/>
      <c r="E462" s="11" t="n"/>
      <c r="F462" s="11" t="n"/>
      <c r="G462" s="11" t="n"/>
      <c r="H462" s="11" t="n"/>
    </row>
    <row r="463">
      <c r="A463" s="15" t="n"/>
      <c r="B463" s="11" t="n"/>
      <c r="C463" s="11" t="n"/>
      <c r="D463" s="14" t="n"/>
      <c r="E463" s="11" t="n"/>
      <c r="F463" s="11" t="n"/>
      <c r="G463" s="11" t="n"/>
      <c r="H463" s="11" t="n"/>
    </row>
    <row r="464">
      <c r="A464" s="15" t="n"/>
      <c r="B464" s="11" t="n"/>
      <c r="C464" s="11" t="n"/>
      <c r="D464" s="14" t="n"/>
      <c r="E464" s="11" t="n"/>
      <c r="F464" s="11" t="n"/>
      <c r="G464" s="11" t="n"/>
      <c r="H464" s="11" t="n"/>
    </row>
    <row r="465">
      <c r="A465" s="15" t="n"/>
      <c r="B465" s="11" t="n"/>
      <c r="C465" s="11" t="n"/>
      <c r="D465" s="14" t="n"/>
      <c r="E465" s="11" t="n"/>
      <c r="F465" s="11" t="n"/>
      <c r="G465" s="11" t="n"/>
      <c r="H465" s="11" t="n"/>
    </row>
    <row r="466">
      <c r="A466" s="15" t="n"/>
      <c r="B466" s="11" t="n"/>
      <c r="C466" s="11" t="n"/>
      <c r="D466" s="14" t="n"/>
      <c r="E466" s="11" t="n"/>
      <c r="F466" s="11" t="n"/>
      <c r="G466" s="11" t="n"/>
      <c r="H466" s="11" t="n"/>
    </row>
    <row r="467">
      <c r="A467" s="15" t="n"/>
      <c r="B467" s="11" t="n"/>
      <c r="C467" s="11" t="n"/>
      <c r="D467" s="14" t="n"/>
      <c r="E467" s="11" t="n"/>
      <c r="F467" s="11" t="n"/>
      <c r="G467" s="11" t="n"/>
      <c r="H467" s="11" t="n"/>
    </row>
    <row r="468">
      <c r="A468" s="15" t="n"/>
      <c r="B468" s="11" t="n"/>
      <c r="C468" s="11" t="n"/>
      <c r="D468" s="14" t="n"/>
      <c r="E468" s="11" t="n"/>
      <c r="F468" s="11" t="n"/>
      <c r="G468" s="11" t="n"/>
      <c r="H468" s="11" t="n"/>
    </row>
    <row r="469">
      <c r="A469" s="15" t="n"/>
      <c r="B469" s="11" t="n"/>
      <c r="C469" s="11" t="n"/>
      <c r="D469" s="14" t="n"/>
      <c r="E469" s="11" t="n"/>
      <c r="F469" s="11" t="n"/>
      <c r="G469" s="11" t="n"/>
      <c r="H469" s="11" t="n"/>
    </row>
    <row r="470">
      <c r="A470" s="15" t="n"/>
      <c r="B470" s="11" t="n"/>
      <c r="C470" s="11" t="n"/>
      <c r="D470" s="14" t="n"/>
      <c r="E470" s="11" t="n"/>
      <c r="F470" s="11" t="n"/>
      <c r="G470" s="11" t="n"/>
      <c r="H470" s="11" t="n"/>
    </row>
    <row r="471">
      <c r="A471" s="15" t="n"/>
      <c r="B471" s="11" t="n"/>
      <c r="C471" s="11" t="n"/>
      <c r="D471" s="14" t="n"/>
      <c r="E471" s="11" t="n"/>
      <c r="F471" s="11" t="n"/>
      <c r="G471" s="11" t="n"/>
      <c r="H471" s="11" t="n"/>
    </row>
    <row r="472">
      <c r="A472" s="15" t="n"/>
      <c r="B472" s="11" t="n"/>
      <c r="C472" s="11" t="n"/>
      <c r="D472" s="14" t="n"/>
      <c r="E472" s="11" t="n"/>
      <c r="F472" s="11" t="n"/>
      <c r="G472" s="11" t="n"/>
      <c r="H472" s="11" t="n"/>
    </row>
    <row r="473">
      <c r="A473" s="15" t="n"/>
      <c r="B473" s="11" t="n"/>
      <c r="C473" s="11" t="n"/>
      <c r="D473" s="14" t="n"/>
      <c r="E473" s="11" t="n"/>
      <c r="F473" s="11" t="n"/>
      <c r="G473" s="11" t="n"/>
      <c r="H473" s="11" t="n"/>
    </row>
    <row r="474">
      <c r="A474" s="15" t="n"/>
      <c r="B474" s="11" t="n"/>
      <c r="C474" s="11" t="n"/>
      <c r="D474" s="14" t="n"/>
      <c r="E474" s="11" t="n"/>
      <c r="F474" s="11" t="n"/>
      <c r="G474" s="11" t="n"/>
      <c r="H474" s="11" t="n"/>
    </row>
    <row r="475">
      <c r="A475" s="15" t="n"/>
      <c r="B475" s="11" t="n"/>
      <c r="C475" s="11" t="n"/>
      <c r="D475" s="14" t="n"/>
      <c r="E475" s="11" t="n"/>
      <c r="F475" s="11" t="n"/>
      <c r="G475" s="11" t="n"/>
      <c r="H475" s="11" t="n"/>
    </row>
    <row r="476">
      <c r="A476" s="15" t="n"/>
      <c r="B476" s="11" t="n"/>
      <c r="C476" s="11" t="n"/>
      <c r="D476" s="14" t="n"/>
      <c r="E476" s="11" t="n"/>
      <c r="F476" s="11" t="n"/>
      <c r="G476" s="11" t="n"/>
      <c r="H476" s="11" t="n"/>
    </row>
    <row r="477">
      <c r="A477" s="15" t="n"/>
      <c r="B477" s="11" t="n"/>
      <c r="C477" s="11" t="n"/>
      <c r="D477" s="14" t="n"/>
      <c r="E477" s="11" t="n"/>
      <c r="F477" s="11" t="n"/>
      <c r="G477" s="11" t="n"/>
      <c r="H477" s="11" t="n"/>
    </row>
    <row r="478">
      <c r="A478" s="15" t="n"/>
      <c r="B478" s="11" t="n"/>
      <c r="C478" s="11" t="n"/>
      <c r="D478" s="14" t="n"/>
      <c r="E478" s="11" t="n"/>
      <c r="F478" s="11" t="n"/>
      <c r="G478" s="11" t="n"/>
      <c r="H478" s="11" t="n"/>
    </row>
    <row r="479">
      <c r="A479" s="15" t="n"/>
      <c r="B479" s="11" t="n"/>
      <c r="C479" s="11" t="n"/>
      <c r="D479" s="14" t="n"/>
      <c r="E479" s="11" t="n"/>
      <c r="F479" s="11" t="n"/>
      <c r="G479" s="11" t="n"/>
      <c r="H479" s="11" t="n"/>
    </row>
    <row r="480">
      <c r="A480" s="15" t="n"/>
      <c r="B480" s="11" t="n"/>
      <c r="C480" s="11" t="n"/>
      <c r="D480" s="14" t="n"/>
      <c r="E480" s="11" t="n"/>
      <c r="F480" s="11" t="n"/>
      <c r="G480" s="11" t="n"/>
      <c r="H480" s="11" t="n"/>
    </row>
    <row r="481">
      <c r="A481" s="15" t="n"/>
      <c r="B481" s="11" t="n"/>
      <c r="C481" s="11" t="n"/>
      <c r="D481" s="14" t="n"/>
      <c r="E481" s="11" t="n"/>
      <c r="F481" s="11" t="n"/>
      <c r="G481" s="11" t="n"/>
      <c r="H481" s="11" t="n"/>
    </row>
    <row r="482">
      <c r="A482" s="15" t="n"/>
      <c r="B482" s="11" t="n"/>
      <c r="C482" s="11" t="n"/>
      <c r="D482" s="14" t="n"/>
      <c r="E482" s="11" t="n"/>
      <c r="F482" s="11" t="n"/>
      <c r="G482" s="11" t="n"/>
      <c r="H482" s="11" t="n"/>
    </row>
    <row r="483">
      <c r="A483" s="15" t="n"/>
      <c r="B483" s="11" t="n"/>
      <c r="C483" s="11" t="n"/>
      <c r="D483" s="14" t="n"/>
      <c r="E483" s="11" t="n"/>
      <c r="F483" s="11" t="n"/>
      <c r="G483" s="11" t="n"/>
      <c r="H483" s="11" t="n"/>
    </row>
    <row r="484">
      <c r="A484" s="15" t="n"/>
      <c r="B484" s="11" t="n"/>
      <c r="C484" s="11" t="n"/>
      <c r="D484" s="14" t="n"/>
      <c r="E484" s="11" t="n"/>
      <c r="F484" s="11" t="n"/>
      <c r="G484" s="11" t="n"/>
      <c r="H484" s="11" t="n"/>
    </row>
    <row r="485">
      <c r="A485" s="15" t="n"/>
      <c r="B485" s="11" t="n"/>
      <c r="C485" s="11" t="n"/>
      <c r="D485" s="14" t="n"/>
      <c r="E485" s="11" t="n"/>
      <c r="F485" s="11" t="n"/>
      <c r="G485" s="11" t="n"/>
      <c r="H485" s="11" t="n"/>
    </row>
    <row r="486">
      <c r="A486" s="15" t="n"/>
      <c r="B486" s="11" t="n"/>
      <c r="C486" s="11" t="n"/>
      <c r="D486" s="14" t="n"/>
      <c r="E486" s="11" t="n"/>
      <c r="F486" s="11" t="n"/>
      <c r="G486" s="11" t="n"/>
      <c r="H486" s="11" t="n"/>
    </row>
    <row r="487">
      <c r="A487" s="15" t="n"/>
      <c r="B487" s="11" t="n"/>
      <c r="C487" s="11" t="n"/>
      <c r="D487" s="14" t="n"/>
      <c r="E487" s="11" t="n"/>
      <c r="F487" s="11" t="n"/>
      <c r="G487" s="11" t="n"/>
      <c r="H487" s="11" t="n"/>
    </row>
    <row r="488">
      <c r="A488" s="15" t="n"/>
      <c r="B488" s="11" t="n"/>
      <c r="C488" s="11" t="n"/>
      <c r="D488" s="14" t="n"/>
      <c r="E488" s="11" t="n"/>
      <c r="F488" s="11" t="n"/>
      <c r="G488" s="11" t="n"/>
      <c r="H488" s="11" t="n"/>
    </row>
    <row r="489">
      <c r="A489" s="15" t="n"/>
      <c r="B489" s="11" t="n"/>
      <c r="C489" s="11" t="n"/>
      <c r="D489" s="14" t="n"/>
      <c r="E489" s="11" t="n"/>
      <c r="F489" s="11" t="n"/>
      <c r="G489" s="11" t="n"/>
      <c r="H489" s="11" t="n"/>
    </row>
    <row r="490">
      <c r="A490" s="15" t="n"/>
      <c r="B490" s="11" t="n"/>
      <c r="C490" s="11" t="n"/>
      <c r="D490" s="14" t="n"/>
      <c r="E490" s="11" t="n"/>
      <c r="F490" s="11" t="n"/>
      <c r="G490" s="11" t="n"/>
      <c r="H490" s="11" t="n"/>
    </row>
    <row r="491">
      <c r="A491" s="15" t="n"/>
      <c r="B491" s="11" t="n"/>
      <c r="C491" s="11" t="n"/>
      <c r="D491" s="14" t="n"/>
      <c r="E491" s="11" t="n"/>
      <c r="F491" s="11" t="n"/>
      <c r="G491" s="11" t="n"/>
      <c r="H491" s="11" t="n"/>
    </row>
    <row r="492">
      <c r="A492" s="15" t="n"/>
      <c r="B492" s="11" t="n"/>
      <c r="C492" s="11" t="n"/>
      <c r="D492" s="14" t="n"/>
      <c r="E492" s="11" t="n"/>
      <c r="F492" s="11" t="n"/>
      <c r="G492" s="11" t="n"/>
      <c r="H492" s="11" t="n"/>
    </row>
    <row r="493">
      <c r="A493" s="15" t="n"/>
      <c r="B493" s="11" t="n"/>
      <c r="C493" s="11" t="n"/>
      <c r="D493" s="14" t="n"/>
      <c r="E493" s="11" t="n"/>
      <c r="F493" s="11" t="n"/>
      <c r="G493" s="11" t="n"/>
      <c r="H493" s="11" t="n"/>
    </row>
    <row r="494">
      <c r="A494" s="15" t="n"/>
      <c r="B494" s="11" t="n"/>
      <c r="C494" s="11" t="n"/>
      <c r="D494" s="14" t="n"/>
      <c r="E494" s="11" t="n"/>
      <c r="F494" s="11" t="n"/>
      <c r="G494" s="11" t="n"/>
      <c r="H494" s="11" t="n"/>
    </row>
    <row r="495">
      <c r="A495" s="15" t="n"/>
      <c r="B495" s="11" t="n"/>
      <c r="C495" s="11" t="n"/>
      <c r="D495" s="14" t="n"/>
      <c r="E495" s="11" t="n"/>
      <c r="F495" s="11" t="n"/>
      <c r="G495" s="11" t="n"/>
      <c r="H495" s="11" t="n"/>
    </row>
    <row r="496">
      <c r="A496" s="15" t="n"/>
      <c r="B496" s="11" t="n"/>
      <c r="C496" s="11" t="n"/>
      <c r="D496" s="14" t="n"/>
      <c r="E496" s="11" t="n"/>
      <c r="F496" s="11" t="n"/>
      <c r="G496" s="11" t="n"/>
      <c r="H496" s="11" t="n"/>
    </row>
    <row r="497">
      <c r="A497" s="15" t="n"/>
      <c r="B497" s="11" t="n"/>
      <c r="C497" s="11" t="n"/>
      <c r="D497" s="14" t="n"/>
      <c r="E497" s="11" t="n"/>
      <c r="F497" s="11" t="n"/>
      <c r="G497" s="11" t="n"/>
      <c r="H497" s="11" t="n"/>
    </row>
    <row r="498">
      <c r="A498" s="15" t="n"/>
      <c r="B498" s="11" t="n"/>
      <c r="C498" s="11" t="n"/>
      <c r="D498" s="14" t="n"/>
      <c r="E498" s="11" t="n"/>
      <c r="F498" s="11" t="n"/>
      <c r="G498" s="11" t="n"/>
      <c r="H498" s="11" t="n"/>
    </row>
    <row r="499">
      <c r="A499" s="15" t="n"/>
      <c r="B499" s="11" t="n"/>
      <c r="C499" s="11" t="n"/>
      <c r="D499" s="14" t="n"/>
      <c r="E499" s="11" t="n"/>
      <c r="F499" s="11" t="n"/>
      <c r="G499" s="11" t="n"/>
      <c r="H499" s="11" t="n"/>
    </row>
    <row r="500">
      <c r="A500" s="15" t="n"/>
      <c r="B500" s="11" t="n"/>
      <c r="C500" s="11" t="n"/>
      <c r="D500" s="14" t="n"/>
      <c r="E500" s="11" t="n"/>
      <c r="F500" s="11" t="n"/>
      <c r="G500" s="11" t="n"/>
      <c r="H500" s="11" t="n"/>
    </row>
    <row r="501">
      <c r="A501" s="15" t="n"/>
      <c r="B501" s="11" t="n"/>
      <c r="C501" s="11" t="n"/>
      <c r="D501" s="14" t="n"/>
      <c r="E501" s="11" t="n"/>
      <c r="F501" s="11" t="n"/>
      <c r="G501" s="11" t="n"/>
      <c r="H501" s="11" t="n"/>
    </row>
    <row r="502">
      <c r="A502" s="15" t="n"/>
      <c r="B502" s="11" t="n"/>
      <c r="C502" s="11" t="n"/>
      <c r="D502" s="14" t="n"/>
      <c r="E502" s="11" t="n"/>
      <c r="F502" s="11" t="n"/>
      <c r="G502" s="11" t="n"/>
      <c r="H502" s="11" t="n"/>
    </row>
    <row r="503">
      <c r="A503" s="15" t="n"/>
      <c r="B503" s="11" t="n"/>
      <c r="C503" s="11" t="n"/>
      <c r="D503" s="14" t="n"/>
      <c r="E503" s="11" t="n"/>
      <c r="F503" s="11" t="n"/>
      <c r="G503" s="11" t="n"/>
      <c r="H503" s="11" t="n"/>
    </row>
    <row r="504">
      <c r="A504" s="15" t="n"/>
      <c r="B504" s="11" t="n"/>
      <c r="C504" s="11" t="n"/>
      <c r="D504" s="14" t="n"/>
      <c r="E504" s="11" t="n"/>
      <c r="F504" s="11" t="n"/>
      <c r="G504" s="11" t="n"/>
      <c r="H504" s="11" t="n"/>
    </row>
    <row r="505">
      <c r="A505" s="15" t="n"/>
      <c r="B505" s="11" t="n"/>
      <c r="C505" s="11" t="n"/>
      <c r="D505" s="14" t="n"/>
      <c r="E505" s="11" t="n"/>
      <c r="F505" s="11" t="n"/>
      <c r="G505" s="11" t="n"/>
      <c r="H505" s="11" t="n"/>
    </row>
    <row r="506">
      <c r="A506" s="15" t="n"/>
      <c r="B506" s="11" t="n"/>
      <c r="C506" s="11" t="n"/>
      <c r="D506" s="14" t="n"/>
      <c r="E506" s="11" t="n"/>
      <c r="F506" s="11" t="n"/>
      <c r="G506" s="11" t="n"/>
      <c r="H506" s="11" t="n"/>
    </row>
    <row r="507">
      <c r="A507" s="15" t="n"/>
      <c r="B507" s="11" t="n"/>
      <c r="C507" s="11" t="n"/>
      <c r="D507" s="14" t="n"/>
      <c r="E507" s="11" t="n"/>
      <c r="F507" s="11" t="n"/>
      <c r="G507" s="11" t="n"/>
      <c r="H507" s="11" t="n"/>
    </row>
    <row r="508">
      <c r="A508" s="15" t="n"/>
      <c r="B508" s="11" t="n"/>
      <c r="C508" s="11" t="n"/>
      <c r="D508" s="14" t="n"/>
      <c r="E508" s="11" t="n"/>
      <c r="F508" s="11" t="n"/>
      <c r="G508" s="11" t="n"/>
      <c r="H508" s="11" t="n"/>
    </row>
    <row r="509">
      <c r="A509" s="15" t="n"/>
      <c r="B509" s="11" t="n"/>
      <c r="C509" s="11" t="n"/>
      <c r="D509" s="14" t="n"/>
      <c r="E509" s="11" t="n"/>
      <c r="F509" s="11" t="n"/>
      <c r="G509" s="11" t="n"/>
      <c r="H509" s="11" t="n"/>
    </row>
    <row r="510">
      <c r="A510" s="15" t="n"/>
      <c r="B510" s="11" t="n"/>
      <c r="C510" s="11" t="n"/>
      <c r="D510" s="14" t="n"/>
      <c r="E510" s="11" t="n"/>
      <c r="F510" s="11" t="n"/>
      <c r="G510" s="11" t="n"/>
      <c r="H510" s="11" t="n"/>
    </row>
    <row r="511">
      <c r="A511" s="15" t="n"/>
      <c r="B511" s="11" t="n"/>
      <c r="C511" s="11" t="n"/>
      <c r="D511" s="14" t="n"/>
      <c r="E511" s="11" t="n"/>
      <c r="F511" s="11" t="n"/>
      <c r="G511" s="11" t="n"/>
      <c r="H511" s="11" t="n"/>
    </row>
    <row r="512">
      <c r="A512" s="15" t="n"/>
      <c r="B512" s="11" t="n"/>
      <c r="C512" s="11" t="n"/>
      <c r="D512" s="14" t="n"/>
      <c r="E512" s="11" t="n"/>
      <c r="F512" s="11" t="n"/>
      <c r="G512" s="11" t="n"/>
      <c r="H512" s="11" t="n"/>
    </row>
    <row r="513">
      <c r="A513" s="15" t="n"/>
      <c r="B513" s="11" t="n"/>
      <c r="C513" s="11" t="n"/>
      <c r="D513" s="14" t="n"/>
      <c r="E513" s="11" t="n"/>
      <c r="F513" s="11" t="n"/>
      <c r="G513" s="11" t="n"/>
      <c r="H513" s="11" t="n"/>
    </row>
    <row r="514">
      <c r="A514" s="15" t="n"/>
      <c r="B514" s="11" t="n"/>
      <c r="C514" s="11" t="n"/>
      <c r="D514" s="14" t="n"/>
      <c r="E514" s="11" t="n"/>
      <c r="F514" s="11" t="n"/>
      <c r="G514" s="11" t="n"/>
      <c r="H514" s="11" t="n"/>
    </row>
    <row r="515">
      <c r="A515" s="15" t="n"/>
      <c r="B515" s="11" t="n"/>
      <c r="C515" s="11" t="n"/>
      <c r="D515" s="14" t="n"/>
      <c r="E515" s="11" t="n"/>
      <c r="F515" s="11" t="n"/>
      <c r="G515" s="11" t="n"/>
      <c r="H515" s="11" t="n"/>
    </row>
    <row r="516">
      <c r="A516" s="15" t="n"/>
      <c r="B516" s="11" t="n"/>
      <c r="C516" s="11" t="n"/>
      <c r="D516" s="14" t="n"/>
      <c r="E516" s="11" t="n"/>
      <c r="F516" s="11" t="n"/>
      <c r="G516" s="11" t="n"/>
      <c r="H516" s="11" t="n"/>
    </row>
    <row r="517">
      <c r="A517" s="15" t="n"/>
      <c r="B517" s="11" t="n"/>
      <c r="C517" s="11" t="n"/>
      <c r="D517" s="14" t="n"/>
      <c r="E517" s="11" t="n"/>
      <c r="F517" s="11" t="n"/>
      <c r="G517" s="11" t="n"/>
      <c r="H517" s="11" t="n"/>
    </row>
    <row r="518">
      <c r="A518" s="15" t="n"/>
      <c r="B518" s="11" t="n"/>
      <c r="C518" s="11" t="n"/>
      <c r="D518" s="14" t="n"/>
      <c r="E518" s="11" t="n"/>
      <c r="F518" s="11" t="n"/>
      <c r="G518" s="11" t="n"/>
      <c r="H518" s="11" t="n"/>
    </row>
    <row r="519">
      <c r="A519" s="15" t="n"/>
      <c r="B519" s="11" t="n"/>
      <c r="C519" s="11" t="n"/>
      <c r="D519" s="14" t="n"/>
      <c r="E519" s="11" t="n"/>
      <c r="F519" s="11" t="n"/>
      <c r="G519" s="11" t="n"/>
      <c r="H519" s="11" t="n"/>
    </row>
    <row r="520">
      <c r="A520" s="15" t="n"/>
      <c r="B520" s="11" t="n"/>
      <c r="C520" s="11" t="n"/>
      <c r="D520" s="14" t="n"/>
      <c r="E520" s="11" t="n"/>
      <c r="F520" s="11" t="n"/>
      <c r="G520" s="11" t="n"/>
      <c r="H520" s="11" t="n"/>
    </row>
    <row r="521">
      <c r="A521" s="15" t="n"/>
      <c r="B521" s="11" t="n"/>
      <c r="C521" s="11" t="n"/>
      <c r="D521" s="14" t="n"/>
      <c r="E521" s="11" t="n"/>
      <c r="F521" s="11" t="n"/>
      <c r="G521" s="11" t="n"/>
      <c r="H521" s="11" t="n"/>
    </row>
    <row r="522">
      <c r="A522" s="15" t="n"/>
      <c r="B522" s="11" t="n"/>
      <c r="C522" s="11" t="n"/>
      <c r="D522" s="14" t="n"/>
      <c r="E522" s="11" t="n"/>
      <c r="F522" s="11" t="n"/>
      <c r="G522" s="11" t="n"/>
      <c r="H522" s="11" t="n"/>
    </row>
    <row r="523">
      <c r="A523" s="15" t="n"/>
      <c r="B523" s="11" t="n"/>
      <c r="C523" s="11" t="n"/>
      <c r="D523" s="14" t="n"/>
      <c r="E523" s="11" t="n"/>
      <c r="F523" s="11" t="n"/>
      <c r="G523" s="11" t="n"/>
      <c r="H523" s="11" t="n"/>
    </row>
    <row r="524">
      <c r="A524" s="15" t="n"/>
      <c r="B524" s="11" t="n"/>
      <c r="C524" s="11" t="n"/>
      <c r="D524" s="14" t="n"/>
      <c r="E524" s="11" t="n"/>
      <c r="F524" s="11" t="n"/>
      <c r="G524" s="11" t="n"/>
      <c r="H524" s="11" t="n"/>
    </row>
    <row r="525">
      <c r="A525" s="15" t="n"/>
      <c r="B525" s="11" t="n"/>
      <c r="C525" s="11" t="n"/>
      <c r="D525" s="14" t="n"/>
      <c r="E525" s="11" t="n"/>
      <c r="F525" s="11" t="n"/>
      <c r="G525" s="11" t="n"/>
      <c r="H525" s="11" t="n"/>
    </row>
    <row r="526">
      <c r="A526" s="15" t="n"/>
      <c r="B526" s="11" t="n"/>
      <c r="C526" s="11" t="n"/>
      <c r="D526" s="14" t="n"/>
      <c r="E526" s="11" t="n"/>
      <c r="F526" s="11" t="n"/>
      <c r="G526" s="11" t="n"/>
      <c r="H526" s="11" t="n"/>
    </row>
    <row r="527">
      <c r="A527" s="15" t="n"/>
      <c r="B527" s="11" t="n"/>
      <c r="C527" s="11" t="n"/>
      <c r="D527" s="14" t="n"/>
      <c r="E527" s="11" t="n"/>
      <c r="F527" s="11" t="n"/>
      <c r="G527" s="11" t="n"/>
      <c r="H527" s="11" t="n"/>
    </row>
    <row r="528">
      <c r="A528" s="15" t="n"/>
      <c r="B528" s="11" t="n"/>
      <c r="C528" s="11" t="n"/>
      <c r="D528" s="14" t="n"/>
      <c r="E528" s="11" t="n"/>
      <c r="F528" s="11" t="n"/>
      <c r="G528" s="11" t="n"/>
      <c r="H528" s="11" t="n"/>
    </row>
    <row r="529">
      <c r="A529" s="15" t="n"/>
      <c r="B529" s="11" t="n"/>
      <c r="C529" s="11" t="n"/>
      <c r="D529" s="14" t="n"/>
      <c r="E529" s="11" t="n"/>
      <c r="F529" s="11" t="n"/>
      <c r="G529" s="11" t="n"/>
      <c r="H529" s="11" t="n"/>
    </row>
    <row r="530">
      <c r="A530" s="15" t="n"/>
      <c r="B530" s="11" t="n"/>
      <c r="C530" s="11" t="n"/>
      <c r="D530" s="14" t="n"/>
      <c r="E530" s="11" t="n"/>
      <c r="F530" s="11" t="n"/>
      <c r="G530" s="11" t="n"/>
      <c r="H530" s="11" t="n"/>
    </row>
    <row r="531">
      <c r="A531" s="15" t="n"/>
      <c r="B531" s="11" t="n"/>
      <c r="C531" s="11" t="n"/>
      <c r="D531" s="14" t="n"/>
      <c r="E531" s="11" t="n"/>
      <c r="F531" s="11" t="n"/>
      <c r="G531" s="11" t="n"/>
      <c r="H531" s="11" t="n"/>
    </row>
    <row r="532">
      <c r="A532" s="15" t="n"/>
      <c r="B532" s="11" t="n"/>
      <c r="C532" s="11" t="n"/>
      <c r="D532" s="14" t="n"/>
      <c r="E532" s="11" t="n"/>
      <c r="F532" s="11" t="n"/>
      <c r="G532" s="11" t="n"/>
      <c r="H532" s="11" t="n"/>
    </row>
    <row r="533">
      <c r="A533" s="15" t="n"/>
      <c r="B533" s="11" t="n"/>
      <c r="C533" s="11" t="n"/>
      <c r="D533" s="14" t="n"/>
      <c r="E533" s="11" t="n"/>
      <c r="F533" s="11" t="n"/>
      <c r="G533" s="11" t="n"/>
      <c r="H533" s="11" t="n"/>
    </row>
    <row r="534">
      <c r="A534" s="15" t="n"/>
      <c r="B534" s="11" t="n"/>
      <c r="C534" s="11" t="n"/>
      <c r="D534" s="14" t="n"/>
      <c r="E534" s="11" t="n"/>
      <c r="F534" s="11" t="n"/>
      <c r="G534" s="11" t="n"/>
      <c r="H534" s="11" t="n"/>
    </row>
    <row r="535">
      <c r="A535" s="15" t="n"/>
      <c r="B535" s="11" t="n"/>
      <c r="C535" s="11" t="n"/>
      <c r="D535" s="14" t="n"/>
      <c r="E535" s="11" t="n"/>
      <c r="F535" s="11" t="n"/>
      <c r="G535" s="11" t="n"/>
      <c r="H535" s="11" t="n"/>
    </row>
    <row r="536">
      <c r="A536" s="15" t="n"/>
      <c r="B536" s="11" t="n"/>
      <c r="C536" s="11" t="n"/>
      <c r="D536" s="14" t="n"/>
      <c r="E536" s="11" t="n"/>
      <c r="F536" s="11" t="n"/>
      <c r="G536" s="11" t="n"/>
      <c r="H536" s="11" t="n"/>
    </row>
    <row r="537">
      <c r="A537" s="15" t="n"/>
      <c r="B537" s="11" t="n"/>
      <c r="C537" s="11" t="n"/>
      <c r="D537" s="14" t="n"/>
      <c r="E537" s="11" t="n"/>
      <c r="F537" s="11" t="n"/>
      <c r="G537" s="11" t="n"/>
      <c r="H537" s="11" t="n"/>
    </row>
    <row r="538">
      <c r="A538" s="15" t="n"/>
      <c r="B538" s="11" t="n"/>
      <c r="C538" s="11" t="n"/>
      <c r="D538" s="14" t="n"/>
      <c r="E538" s="11" t="n"/>
      <c r="F538" s="11" t="n"/>
      <c r="G538" s="11" t="n"/>
      <c r="H538" s="11" t="n"/>
    </row>
    <row r="539">
      <c r="A539" s="15" t="n"/>
      <c r="B539" s="11" t="n"/>
      <c r="C539" s="11" t="n"/>
      <c r="D539" s="14" t="n"/>
      <c r="E539" s="11" t="n"/>
      <c r="F539" s="11" t="n"/>
      <c r="G539" s="11" t="n"/>
      <c r="H539" s="11" t="n"/>
    </row>
    <row r="540">
      <c r="A540" s="15" t="n"/>
      <c r="B540" s="11" t="n"/>
      <c r="C540" s="11" t="n"/>
      <c r="D540" s="14" t="n"/>
      <c r="E540" s="11" t="n"/>
      <c r="F540" s="11" t="n"/>
      <c r="G540" s="11" t="n"/>
      <c r="H540" s="11" t="n"/>
    </row>
    <row r="541">
      <c r="A541" s="15" t="n"/>
      <c r="B541" s="11" t="n"/>
      <c r="C541" s="11" t="n"/>
      <c r="D541" s="14" t="n"/>
      <c r="E541" s="11" t="n"/>
      <c r="F541" s="11" t="n"/>
      <c r="G541" s="11" t="n"/>
      <c r="H541" s="11" t="n"/>
    </row>
    <row r="542">
      <c r="A542" s="15" t="n"/>
      <c r="B542" s="11" t="n"/>
      <c r="C542" s="11" t="n"/>
      <c r="D542" s="14" t="n"/>
      <c r="E542" s="11" t="n"/>
      <c r="F542" s="11" t="n"/>
      <c r="G542" s="11" t="n"/>
      <c r="H542" s="11" t="n"/>
    </row>
    <row r="543">
      <c r="A543" s="15" t="n"/>
      <c r="B543" s="11" t="n"/>
      <c r="C543" s="11" t="n"/>
      <c r="D543" s="14" t="n"/>
      <c r="E543" s="11" t="n"/>
      <c r="F543" s="11" t="n"/>
      <c r="G543" s="11" t="n"/>
      <c r="H543" s="11" t="n"/>
    </row>
    <row r="544">
      <c r="A544" s="15" t="n"/>
      <c r="B544" s="11" t="n"/>
      <c r="C544" s="11" t="n"/>
      <c r="D544" s="14" t="n"/>
      <c r="E544" s="11" t="n"/>
      <c r="F544" s="11" t="n"/>
      <c r="G544" s="11" t="n"/>
      <c r="H544" s="11" t="n"/>
    </row>
    <row r="545">
      <c r="A545" s="15" t="n"/>
      <c r="B545" s="11" t="n"/>
      <c r="C545" s="11" t="n"/>
      <c r="D545" s="14" t="n"/>
      <c r="E545" s="11" t="n"/>
      <c r="F545" s="11" t="n"/>
      <c r="G545" s="11" t="n"/>
      <c r="H545" s="11" t="n"/>
    </row>
    <row r="546">
      <c r="A546" s="15" t="n"/>
      <c r="B546" s="11" t="n"/>
      <c r="C546" s="11" t="n"/>
      <c r="D546" s="14" t="n"/>
      <c r="E546" s="11" t="n"/>
      <c r="F546" s="11" t="n"/>
      <c r="G546" s="11" t="n"/>
      <c r="H546" s="11" t="n"/>
    </row>
    <row r="547">
      <c r="A547" s="15" t="n"/>
      <c r="B547" s="11" t="n"/>
      <c r="C547" s="11" t="n"/>
      <c r="D547" s="14" t="n"/>
      <c r="E547" s="11" t="n"/>
      <c r="F547" s="11" t="n"/>
      <c r="G547" s="11" t="n"/>
      <c r="H547" s="11" t="n"/>
    </row>
    <row r="548">
      <c r="A548" s="15" t="n"/>
      <c r="B548" s="11" t="n"/>
      <c r="C548" s="11" t="n"/>
      <c r="D548" s="14" t="n"/>
      <c r="E548" s="11" t="n"/>
      <c r="F548" s="11" t="n"/>
      <c r="G548" s="11" t="n"/>
      <c r="H548" s="11" t="n"/>
    </row>
    <row r="549">
      <c r="A549" s="15" t="n"/>
      <c r="B549" s="11" t="n"/>
      <c r="C549" s="11" t="n"/>
      <c r="D549" s="14" t="n"/>
      <c r="E549" s="11" t="n"/>
      <c r="F549" s="11" t="n"/>
      <c r="G549" s="11" t="n"/>
      <c r="H549" s="11" t="n"/>
    </row>
    <row r="550">
      <c r="A550" s="15" t="n"/>
      <c r="B550" s="11" t="n"/>
      <c r="C550" s="11" t="n"/>
      <c r="D550" s="14" t="n"/>
      <c r="E550" s="11" t="n"/>
      <c r="F550" s="11" t="n"/>
      <c r="G550" s="11" t="n"/>
      <c r="H550" s="11" t="n"/>
    </row>
    <row r="551">
      <c r="A551" s="15" t="n"/>
      <c r="B551" s="11" t="n"/>
      <c r="C551" s="11" t="n"/>
      <c r="D551" s="14" t="n"/>
      <c r="E551" s="11" t="n"/>
      <c r="F551" s="11" t="n"/>
      <c r="G551" s="11" t="n"/>
      <c r="H551" s="11" t="n"/>
    </row>
    <row r="552">
      <c r="A552" s="15" t="n"/>
      <c r="B552" s="11" t="n"/>
      <c r="C552" s="11" t="n"/>
      <c r="D552" s="14" t="n"/>
      <c r="E552" s="11" t="n"/>
      <c r="F552" s="11" t="n"/>
      <c r="G552" s="11" t="n"/>
      <c r="H552" s="11" t="n"/>
    </row>
    <row r="553">
      <c r="A553" s="15" t="n"/>
      <c r="B553" s="11" t="n"/>
      <c r="C553" s="11" t="n"/>
      <c r="D553" s="14" t="n"/>
      <c r="E553" s="11" t="n"/>
      <c r="F553" s="11" t="n"/>
      <c r="G553" s="11" t="n"/>
      <c r="H553" s="11" t="n"/>
    </row>
    <row r="554">
      <c r="A554" s="15" t="n"/>
      <c r="B554" s="11" t="n"/>
      <c r="C554" s="11" t="n"/>
      <c r="D554" s="14" t="n"/>
      <c r="E554" s="11" t="n"/>
      <c r="F554" s="11" t="n"/>
      <c r="G554" s="11" t="n"/>
      <c r="H554" s="11" t="n"/>
    </row>
    <row r="555">
      <c r="A555" s="15" t="n"/>
      <c r="B555" s="11" t="n"/>
      <c r="C555" s="11" t="n"/>
      <c r="D555" s="14" t="n"/>
      <c r="E555" s="11" t="n"/>
      <c r="F555" s="11" t="n"/>
      <c r="G555" s="11" t="n"/>
      <c r="H555" s="11" t="n"/>
    </row>
    <row r="556">
      <c r="A556" s="15" t="n"/>
      <c r="B556" s="11" t="n"/>
      <c r="C556" s="11" t="n"/>
      <c r="D556" s="14" t="n"/>
      <c r="E556" s="11" t="n"/>
      <c r="F556" s="11" t="n"/>
      <c r="G556" s="11" t="n"/>
      <c r="H556" s="11" t="n"/>
    </row>
    <row r="557">
      <c r="A557" s="15" t="n"/>
      <c r="B557" s="11" t="n"/>
      <c r="C557" s="11" t="n"/>
      <c r="D557" s="14" t="n"/>
      <c r="E557" s="11" t="n"/>
      <c r="F557" s="11" t="n"/>
      <c r="G557" s="11" t="n"/>
      <c r="H557" s="11" t="n"/>
    </row>
    <row r="558">
      <c r="A558" s="15" t="n"/>
      <c r="B558" s="11" t="n"/>
      <c r="C558" s="11" t="n"/>
      <c r="D558" s="14" t="n"/>
      <c r="E558" s="11" t="n"/>
      <c r="F558" s="11" t="n"/>
      <c r="G558" s="11" t="n"/>
      <c r="H558" s="11" t="n"/>
    </row>
    <row r="559">
      <c r="A559" s="15" t="n"/>
      <c r="B559" s="11" t="n"/>
      <c r="C559" s="11" t="n"/>
      <c r="D559" s="14" t="n"/>
      <c r="E559" s="11" t="n"/>
      <c r="F559" s="11" t="n"/>
      <c r="G559" s="11" t="n"/>
      <c r="H559" s="11" t="n"/>
    </row>
    <row r="560">
      <c r="A560" s="15" t="n"/>
      <c r="B560" s="11" t="n"/>
      <c r="C560" s="11" t="n"/>
      <c r="D560" s="14" t="n"/>
      <c r="E560" s="11" t="n"/>
      <c r="F560" s="11" t="n"/>
      <c r="G560" s="11" t="n"/>
      <c r="H560" s="11" t="n"/>
    </row>
    <row r="561">
      <c r="A561" s="15" t="n"/>
      <c r="B561" s="11" t="n"/>
      <c r="C561" s="11" t="n"/>
      <c r="D561" s="14" t="n"/>
      <c r="E561" s="11" t="n"/>
      <c r="F561" s="11" t="n"/>
      <c r="G561" s="11" t="n"/>
      <c r="H561" s="11" t="n"/>
    </row>
    <row r="562">
      <c r="A562" s="15" t="n"/>
      <c r="B562" s="11" t="n"/>
      <c r="C562" s="11" t="n"/>
      <c r="D562" s="14" t="n"/>
      <c r="E562" s="11" t="n"/>
      <c r="F562" s="11" t="n"/>
      <c r="G562" s="11" t="n"/>
      <c r="H562" s="11" t="n"/>
    </row>
    <row r="563">
      <c r="A563" s="15" t="n"/>
      <c r="B563" s="11" t="n"/>
      <c r="C563" s="11" t="n"/>
      <c r="D563" s="14" t="n"/>
      <c r="E563" s="11" t="n"/>
      <c r="F563" s="11" t="n"/>
      <c r="G563" s="11" t="n"/>
      <c r="H563" s="11" t="n"/>
    </row>
    <row r="564">
      <c r="A564" s="15" t="n"/>
      <c r="B564" s="11" t="n"/>
      <c r="C564" s="11" t="n"/>
      <c r="D564" s="14" t="n"/>
      <c r="E564" s="11" t="n"/>
      <c r="F564" s="11" t="n"/>
      <c r="G564" s="11" t="n"/>
      <c r="H564" s="11" t="n"/>
    </row>
    <row r="565">
      <c r="A565" s="15" t="n"/>
      <c r="B565" s="11" t="n"/>
      <c r="C565" s="11" t="n"/>
      <c r="D565" s="14" t="n"/>
      <c r="E565" s="11" t="n"/>
      <c r="F565" s="11" t="n"/>
      <c r="G565" s="11" t="n"/>
      <c r="H565" s="11" t="n"/>
    </row>
    <row r="566">
      <c r="A566" s="15" t="n"/>
      <c r="B566" s="11" t="n"/>
      <c r="C566" s="11" t="n"/>
      <c r="D566" s="14" t="n"/>
      <c r="E566" s="11" t="n"/>
      <c r="F566" s="11" t="n"/>
      <c r="G566" s="11" t="n"/>
      <c r="H566" s="11" t="n"/>
    </row>
    <row r="567">
      <c r="A567" s="15" t="n"/>
      <c r="B567" s="11" t="n"/>
      <c r="C567" s="11" t="n"/>
      <c r="D567" s="14" t="n"/>
      <c r="E567" s="11" t="n"/>
      <c r="F567" s="11" t="n"/>
      <c r="G567" s="11" t="n"/>
      <c r="H567" s="11" t="n"/>
    </row>
    <row r="568">
      <c r="A568" s="15" t="n"/>
      <c r="B568" s="11" t="n"/>
      <c r="C568" s="11" t="n"/>
      <c r="D568" s="14" t="n"/>
      <c r="E568" s="11" t="n"/>
      <c r="F568" s="11" t="n"/>
      <c r="G568" s="11" t="n"/>
      <c r="H568" s="11" t="n"/>
    </row>
    <row r="569">
      <c r="A569" s="15" t="n"/>
      <c r="B569" s="11" t="n"/>
      <c r="C569" s="11" t="n"/>
      <c r="D569" s="14" t="n"/>
      <c r="E569" s="11" t="n"/>
      <c r="F569" s="11" t="n"/>
      <c r="G569" s="11" t="n"/>
      <c r="H569" s="11" t="n"/>
    </row>
    <row r="570">
      <c r="A570" s="15" t="n"/>
      <c r="B570" s="11" t="n"/>
      <c r="C570" s="11" t="n"/>
      <c r="D570" s="14" t="n"/>
      <c r="E570" s="11" t="n"/>
      <c r="F570" s="11" t="n"/>
      <c r="G570" s="11" t="n"/>
      <c r="H570" s="11" t="n"/>
    </row>
    <row r="571">
      <c r="A571" s="15" t="n"/>
      <c r="B571" s="11" t="n"/>
      <c r="C571" s="11" t="n"/>
      <c r="D571" s="14" t="n"/>
      <c r="E571" s="11" t="n"/>
      <c r="F571" s="11" t="n"/>
      <c r="G571" s="11" t="n"/>
      <c r="H571" s="11" t="n"/>
    </row>
    <row r="572">
      <c r="A572" s="15" t="n"/>
      <c r="B572" s="11" t="n"/>
      <c r="C572" s="11" t="n"/>
      <c r="D572" s="14" t="n"/>
      <c r="E572" s="11" t="n"/>
      <c r="F572" s="11" t="n"/>
      <c r="G572" s="11" t="n"/>
      <c r="H572" s="11" t="n"/>
    </row>
    <row r="573">
      <c r="A573" s="15" t="n"/>
      <c r="B573" s="11" t="n"/>
      <c r="C573" s="11" t="n"/>
      <c r="D573" s="14" t="n"/>
      <c r="E573" s="11" t="n"/>
      <c r="F573" s="11" t="n"/>
      <c r="G573" s="11" t="n"/>
      <c r="H573" s="11" t="n"/>
    </row>
    <row r="574">
      <c r="A574" s="15" t="n"/>
      <c r="B574" s="11" t="n"/>
      <c r="C574" s="11" t="n"/>
      <c r="D574" s="14" t="n"/>
      <c r="E574" s="11" t="n"/>
      <c r="F574" s="11" t="n"/>
      <c r="G574" s="11" t="n"/>
      <c r="H574" s="11" t="n"/>
    </row>
    <row r="575">
      <c r="A575" s="15" t="n"/>
      <c r="B575" s="11" t="n"/>
      <c r="C575" s="11" t="n"/>
      <c r="D575" s="14" t="n"/>
      <c r="E575" s="11" t="n"/>
      <c r="F575" s="11" t="n"/>
      <c r="G575" s="11" t="n"/>
      <c r="H575" s="11" t="n"/>
    </row>
    <row r="576">
      <c r="A576" s="15" t="n"/>
      <c r="B576" s="11" t="n"/>
      <c r="C576" s="11" t="n"/>
      <c r="D576" s="14" t="n"/>
      <c r="E576" s="11" t="n"/>
      <c r="F576" s="11" t="n"/>
      <c r="G576" s="11" t="n"/>
      <c r="H576" s="11" t="n"/>
    </row>
    <row r="577">
      <c r="A577" s="15" t="n"/>
      <c r="B577" s="11" t="n"/>
      <c r="C577" s="11" t="n"/>
      <c r="D577" s="14" t="n"/>
      <c r="E577" s="11" t="n"/>
      <c r="F577" s="11" t="n"/>
      <c r="G577" s="11" t="n"/>
      <c r="H577" s="11" t="n"/>
    </row>
    <row r="578">
      <c r="A578" s="15" t="n"/>
      <c r="B578" s="11" t="n"/>
      <c r="C578" s="11" t="n"/>
      <c r="D578" s="14" t="n"/>
      <c r="E578" s="11" t="n"/>
      <c r="F578" s="11" t="n"/>
      <c r="G578" s="11" t="n"/>
      <c r="H578" s="11" t="n"/>
    </row>
    <row r="579">
      <c r="A579" s="15" t="n"/>
      <c r="B579" s="11" t="n"/>
      <c r="C579" s="11" t="n"/>
      <c r="D579" s="14" t="n"/>
      <c r="E579" s="11" t="n"/>
      <c r="F579" s="11" t="n"/>
      <c r="G579" s="11" t="n"/>
      <c r="H579" s="11" t="n"/>
    </row>
    <row r="580">
      <c r="A580" s="15" t="n"/>
      <c r="B580" s="11" t="n"/>
      <c r="C580" s="11" t="n"/>
      <c r="D580" s="14" t="n"/>
      <c r="E580" s="11" t="n"/>
      <c r="F580" s="11" t="n"/>
      <c r="G580" s="11" t="n"/>
      <c r="H580" s="11" t="n"/>
    </row>
    <row r="581">
      <c r="A581" s="15" t="n"/>
      <c r="B581" s="11" t="n"/>
      <c r="C581" s="11" t="n"/>
      <c r="D581" s="14" t="n"/>
      <c r="E581" s="11" t="n"/>
      <c r="F581" s="11" t="n"/>
      <c r="G581" s="11" t="n"/>
      <c r="H581" s="11" t="n"/>
    </row>
    <row r="582">
      <c r="A582" s="15" t="n"/>
      <c r="B582" s="11" t="n"/>
      <c r="C582" s="11" t="n"/>
      <c r="D582" s="14" t="n"/>
      <c r="E582" s="11" t="n"/>
      <c r="F582" s="11" t="n"/>
      <c r="G582" s="11" t="n"/>
      <c r="H582" s="11" t="n"/>
    </row>
    <row r="583">
      <c r="A583" s="15" t="n"/>
      <c r="B583" s="11" t="n"/>
      <c r="C583" s="11" t="n"/>
      <c r="D583" s="14" t="n"/>
      <c r="E583" s="11" t="n"/>
      <c r="F583" s="11" t="n"/>
      <c r="G583" s="11" t="n"/>
      <c r="H583" s="11" t="n"/>
    </row>
    <row r="584">
      <c r="A584" s="15" t="n"/>
      <c r="B584" s="11" t="n"/>
      <c r="C584" s="11" t="n"/>
      <c r="D584" s="14" t="n"/>
      <c r="E584" s="11" t="n"/>
      <c r="F584" s="11" t="n"/>
      <c r="G584" s="11" t="n"/>
      <c r="H584" s="11" t="n"/>
    </row>
    <row r="585">
      <c r="A585" s="15" t="n"/>
      <c r="B585" s="11" t="n"/>
      <c r="C585" s="11" t="n"/>
      <c r="D585" s="14" t="n"/>
      <c r="E585" s="11" t="n"/>
      <c r="F585" s="11" t="n"/>
      <c r="G585" s="11" t="n"/>
      <c r="H585" s="11" t="n"/>
    </row>
    <row r="586">
      <c r="A586" s="15" t="n"/>
      <c r="B586" s="11" t="n"/>
      <c r="C586" s="11" t="n"/>
      <c r="D586" s="14" t="n"/>
      <c r="E586" s="11" t="n"/>
      <c r="F586" s="11" t="n"/>
      <c r="G586" s="11" t="n"/>
      <c r="H586" s="11" t="n"/>
    </row>
    <row r="587">
      <c r="A587" s="15" t="n"/>
      <c r="B587" s="11" t="n"/>
      <c r="C587" s="11" t="n"/>
      <c r="D587" s="14" t="n"/>
      <c r="E587" s="11" t="n"/>
      <c r="F587" s="11" t="n"/>
      <c r="G587" s="11" t="n"/>
      <c r="H587" s="11" t="n"/>
    </row>
    <row r="588">
      <c r="A588" s="15" t="n"/>
      <c r="B588" s="11" t="n"/>
      <c r="C588" s="11" t="n"/>
      <c r="D588" s="14" t="n"/>
      <c r="E588" s="11" t="n"/>
      <c r="F588" s="11" t="n"/>
      <c r="G588" s="11" t="n"/>
      <c r="H588" s="11" t="n"/>
    </row>
    <row r="589">
      <c r="A589" s="15" t="n"/>
      <c r="B589" s="11" t="n"/>
      <c r="C589" s="11" t="n"/>
      <c r="D589" s="14" t="n"/>
      <c r="E589" s="11" t="n"/>
      <c r="F589" s="11" t="n"/>
      <c r="G589" s="11" t="n"/>
      <c r="H589" s="11" t="n"/>
    </row>
    <row r="590">
      <c r="A590" s="15" t="n"/>
      <c r="B590" s="11" t="n"/>
      <c r="C590" s="11" t="n"/>
      <c r="D590" s="14" t="n"/>
      <c r="E590" s="11" t="n"/>
      <c r="F590" s="11" t="n"/>
      <c r="G590" s="11" t="n"/>
      <c r="H590" s="11" t="n"/>
    </row>
    <row r="591">
      <c r="A591" s="15" t="n"/>
      <c r="B591" s="11" t="n"/>
      <c r="C591" s="11" t="n"/>
      <c r="D591" s="14" t="n"/>
      <c r="E591" s="11" t="n"/>
      <c r="F591" s="11" t="n"/>
      <c r="G591" s="11" t="n"/>
      <c r="H591" s="11" t="n"/>
    </row>
    <row r="592">
      <c r="A592" s="15" t="n"/>
      <c r="B592" s="11" t="n"/>
      <c r="C592" s="11" t="n"/>
      <c r="D592" s="14" t="n"/>
      <c r="E592" s="11" t="n"/>
      <c r="F592" s="11" t="n"/>
      <c r="G592" s="11" t="n"/>
      <c r="H592" s="11" t="n"/>
    </row>
    <row r="593">
      <c r="A593" s="15" t="n"/>
      <c r="B593" s="11" t="n"/>
      <c r="C593" s="11" t="n"/>
      <c r="D593" s="14" t="n"/>
      <c r="E593" s="11" t="n"/>
      <c r="F593" s="11" t="n"/>
      <c r="G593" s="11" t="n"/>
      <c r="H593" s="11" t="n"/>
    </row>
    <row r="594">
      <c r="A594" s="15" t="n"/>
      <c r="B594" s="11" t="n"/>
      <c r="C594" s="11" t="n"/>
      <c r="D594" s="14" t="n"/>
      <c r="E594" s="11" t="n"/>
      <c r="F594" s="11" t="n"/>
      <c r="G594" s="11" t="n"/>
      <c r="H594" s="11" t="n"/>
    </row>
    <row r="595">
      <c r="A595" s="15" t="n"/>
      <c r="B595" s="11" t="n"/>
      <c r="C595" s="11" t="n"/>
      <c r="D595" s="14" t="n"/>
      <c r="E595" s="11" t="n"/>
      <c r="F595" s="11" t="n"/>
      <c r="G595" s="11" t="n"/>
      <c r="H595" s="11" t="n"/>
    </row>
    <row r="596">
      <c r="A596" s="15" t="n"/>
      <c r="B596" s="11" t="n"/>
      <c r="C596" s="11" t="n"/>
      <c r="D596" s="14" t="n"/>
      <c r="E596" s="11" t="n"/>
      <c r="F596" s="11" t="n"/>
      <c r="G596" s="11" t="n"/>
      <c r="H596" s="11" t="n"/>
    </row>
    <row r="597">
      <c r="A597" s="15" t="n"/>
      <c r="B597" s="11" t="n"/>
      <c r="C597" s="11" t="n"/>
      <c r="D597" s="14" t="n"/>
      <c r="E597" s="11" t="n"/>
      <c r="F597" s="11" t="n"/>
      <c r="G597" s="11" t="n"/>
      <c r="H597" s="11" t="n"/>
    </row>
    <row r="598">
      <c r="A598" s="15" t="n"/>
      <c r="B598" s="11" t="n"/>
      <c r="C598" s="11" t="n"/>
      <c r="D598" s="14" t="n"/>
      <c r="E598" s="11" t="n"/>
      <c r="F598" s="11" t="n"/>
      <c r="G598" s="11" t="n"/>
      <c r="H598" s="11" t="n"/>
    </row>
    <row r="599">
      <c r="A599" s="15" t="n"/>
      <c r="B599" s="11" t="n"/>
      <c r="C599" s="11" t="n"/>
      <c r="D599" s="14" t="n"/>
      <c r="E599" s="11" t="n"/>
      <c r="F599" s="11" t="n"/>
      <c r="G599" s="11" t="n"/>
      <c r="H599" s="11" t="n"/>
    </row>
    <row r="600">
      <c r="A600" s="15" t="n"/>
      <c r="B600" s="11" t="n"/>
      <c r="C600" s="11" t="n"/>
      <c r="D600" s="14" t="n"/>
      <c r="E600" s="11" t="n"/>
      <c r="F600" s="11" t="n"/>
      <c r="G600" s="11" t="n"/>
      <c r="H600" s="11" t="n"/>
    </row>
    <row r="601">
      <c r="A601" s="15" t="n"/>
      <c r="B601" s="11" t="n"/>
      <c r="C601" s="11" t="n"/>
      <c r="D601" s="14" t="n"/>
      <c r="E601" s="11" t="n"/>
      <c r="F601" s="11" t="n"/>
      <c r="G601" s="11" t="n"/>
      <c r="H601" s="11" t="n"/>
    </row>
    <row r="602">
      <c r="A602" s="15" t="n"/>
      <c r="B602" s="11" t="n"/>
      <c r="C602" s="11" t="n"/>
      <c r="D602" s="14" t="n"/>
      <c r="E602" s="11" t="n"/>
      <c r="F602" s="11" t="n"/>
      <c r="G602" s="11" t="n"/>
      <c r="H602" s="11" t="n"/>
    </row>
    <row r="603">
      <c r="A603" s="15" t="n"/>
      <c r="B603" s="11" t="n"/>
      <c r="C603" s="11" t="n"/>
      <c r="D603" s="14" t="n"/>
      <c r="E603" s="11" t="n"/>
      <c r="F603" s="11" t="n"/>
      <c r="G603" s="11" t="n"/>
      <c r="H603" s="11" t="n"/>
    </row>
    <row r="604">
      <c r="A604" s="15" t="n"/>
      <c r="B604" s="11" t="n"/>
      <c r="C604" s="11" t="n"/>
      <c r="D604" s="14" t="n"/>
      <c r="E604" s="11" t="n"/>
      <c r="F604" s="11" t="n"/>
      <c r="G604" s="11" t="n"/>
      <c r="H604" s="11" t="n"/>
    </row>
    <row r="605">
      <c r="A605" s="15" t="n"/>
      <c r="B605" s="11" t="n"/>
      <c r="C605" s="11" t="n"/>
      <c r="D605" s="14" t="n"/>
      <c r="E605" s="11" t="n"/>
      <c r="F605" s="11" t="n"/>
      <c r="G605" s="11" t="n"/>
      <c r="H605" s="11" t="n"/>
    </row>
    <row r="606">
      <c r="A606" s="15" t="n"/>
      <c r="B606" s="11" t="n"/>
      <c r="C606" s="11" t="n"/>
      <c r="D606" s="14" t="n"/>
      <c r="E606" s="11" t="n"/>
      <c r="F606" s="11" t="n"/>
      <c r="G606" s="11" t="n"/>
      <c r="H606" s="11" t="n"/>
    </row>
    <row r="607">
      <c r="A607" s="15" t="n"/>
      <c r="B607" s="11" t="n"/>
      <c r="C607" s="11" t="n"/>
      <c r="D607" s="14" t="n"/>
      <c r="E607" s="11" t="n"/>
      <c r="F607" s="11" t="n"/>
      <c r="G607" s="11" t="n"/>
      <c r="H607" s="11" t="n"/>
    </row>
    <row r="608">
      <c r="A608" s="15" t="n"/>
      <c r="B608" s="11" t="n"/>
      <c r="C608" s="11" t="n"/>
      <c r="D608" s="14" t="n"/>
      <c r="E608" s="11" t="n"/>
      <c r="F608" s="11" t="n"/>
      <c r="G608" s="11" t="n"/>
      <c r="H608" s="11" t="n"/>
    </row>
    <row r="609">
      <c r="A609" s="15" t="n"/>
      <c r="B609" s="11" t="n"/>
      <c r="C609" s="11" t="n"/>
      <c r="D609" s="14" t="n"/>
      <c r="E609" s="11" t="n"/>
      <c r="F609" s="11" t="n"/>
      <c r="G609" s="11" t="n"/>
      <c r="H609" s="11" t="n"/>
    </row>
    <row r="610">
      <c r="A610" s="15" t="n"/>
      <c r="B610" s="11" t="n"/>
      <c r="C610" s="11" t="n"/>
      <c r="D610" s="14" t="n"/>
      <c r="E610" s="11" t="n"/>
      <c r="F610" s="11" t="n"/>
      <c r="G610" s="11" t="n"/>
      <c r="H610" s="11" t="n"/>
    </row>
    <row r="611">
      <c r="A611" s="15" t="n"/>
      <c r="B611" s="11" t="n"/>
      <c r="C611" s="11" t="n"/>
      <c r="D611" s="14" t="n"/>
      <c r="E611" s="11" t="n"/>
      <c r="F611" s="11" t="n"/>
      <c r="G611" s="11" t="n"/>
      <c r="H611" s="11" t="n"/>
    </row>
    <row r="612">
      <c r="A612" s="15" t="n"/>
      <c r="B612" s="11" t="n"/>
      <c r="C612" s="11" t="n"/>
      <c r="D612" s="14" t="n"/>
      <c r="E612" s="11" t="n"/>
      <c r="F612" s="11" t="n"/>
      <c r="G612" s="11" t="n"/>
      <c r="H612" s="11" t="n"/>
    </row>
    <row r="613">
      <c r="A613" s="15" t="n"/>
      <c r="B613" s="11" t="n"/>
      <c r="C613" s="11" t="n"/>
      <c r="D613" s="14" t="n"/>
      <c r="E613" s="11" t="n"/>
      <c r="F613" s="11" t="n"/>
      <c r="G613" s="11" t="n"/>
      <c r="H613" s="11" t="n"/>
    </row>
    <row r="614">
      <c r="A614" s="15" t="n"/>
      <c r="B614" s="11" t="n"/>
      <c r="C614" s="11" t="n"/>
      <c r="D614" s="14" t="n"/>
      <c r="E614" s="11" t="n"/>
      <c r="F614" s="11" t="n"/>
      <c r="G614" s="11" t="n"/>
      <c r="H614" s="11" t="n"/>
    </row>
    <row r="615">
      <c r="A615" s="15" t="n"/>
      <c r="B615" s="11" t="n"/>
      <c r="C615" s="11" t="n"/>
      <c r="D615" s="14" t="n"/>
      <c r="E615" s="11" t="n"/>
      <c r="F615" s="11" t="n"/>
      <c r="G615" s="11" t="n"/>
      <c r="H615" s="11" t="n"/>
    </row>
    <row r="616">
      <c r="A616" s="15" t="n"/>
      <c r="B616" s="11" t="n"/>
      <c r="C616" s="11" t="n"/>
      <c r="D616" s="14" t="n"/>
      <c r="E616" s="11" t="n"/>
      <c r="F616" s="11" t="n"/>
      <c r="G616" s="11" t="n"/>
      <c r="H616" s="11" t="n"/>
    </row>
    <row r="617">
      <c r="A617" s="15" t="n"/>
      <c r="B617" s="11" t="n"/>
      <c r="C617" s="11" t="n"/>
      <c r="D617" s="14" t="n"/>
      <c r="E617" s="11" t="n"/>
      <c r="F617" s="11" t="n"/>
      <c r="G617" s="11" t="n"/>
      <c r="H617" s="11" t="n"/>
    </row>
    <row r="618">
      <c r="A618" s="15" t="n"/>
      <c r="B618" s="11" t="n"/>
      <c r="C618" s="11" t="n"/>
      <c r="D618" s="14" t="n"/>
      <c r="E618" s="11" t="n"/>
      <c r="F618" s="11" t="n"/>
      <c r="G618" s="11" t="n"/>
      <c r="H618" s="11" t="n"/>
    </row>
    <row r="619">
      <c r="A619" s="15" t="n"/>
      <c r="B619" s="11" t="n"/>
      <c r="C619" s="11" t="n"/>
      <c r="D619" s="14" t="n"/>
      <c r="E619" s="11" t="n"/>
      <c r="F619" s="11" t="n"/>
      <c r="G619" s="11" t="n"/>
      <c r="H619" s="11" t="n"/>
    </row>
    <row r="620">
      <c r="A620" s="15" t="n"/>
      <c r="B620" s="11" t="n"/>
      <c r="C620" s="11" t="n"/>
      <c r="D620" s="14" t="n"/>
      <c r="E620" s="11" t="n"/>
      <c r="F620" s="11" t="n"/>
      <c r="G620" s="11" t="n"/>
      <c r="H620" s="11" t="n"/>
    </row>
    <row r="621">
      <c r="A621" s="15" t="n"/>
      <c r="B621" s="11" t="n"/>
      <c r="C621" s="11" t="n"/>
      <c r="D621" s="14" t="n"/>
      <c r="E621" s="11" t="n"/>
      <c r="F621" s="11" t="n"/>
      <c r="G621" s="11" t="n"/>
      <c r="H621" s="11" t="n"/>
    </row>
    <row r="622">
      <c r="A622" s="15" t="n"/>
      <c r="B622" s="11" t="n"/>
      <c r="C622" s="11" t="n"/>
      <c r="D622" s="14" t="n"/>
      <c r="E622" s="11" t="n"/>
      <c r="F622" s="11" t="n"/>
      <c r="G622" s="11" t="n"/>
      <c r="H622" s="11" t="n"/>
    </row>
    <row r="623">
      <c r="A623" s="15" t="n"/>
      <c r="B623" s="11" t="n"/>
      <c r="C623" s="11" t="n"/>
      <c r="D623" s="14" t="n"/>
      <c r="E623" s="11" t="n"/>
      <c r="F623" s="11" t="n"/>
      <c r="G623" s="11" t="n"/>
      <c r="H623" s="11" t="n"/>
    </row>
    <row r="624">
      <c r="A624" s="15" t="n"/>
      <c r="B624" s="11" t="n"/>
      <c r="C624" s="11" t="n"/>
      <c r="D624" s="14" t="n"/>
      <c r="E624" s="11" t="n"/>
      <c r="F624" s="11" t="n"/>
      <c r="G624" s="11" t="n"/>
      <c r="H624" s="11" t="n"/>
    </row>
    <row r="625">
      <c r="A625" s="15" t="n"/>
      <c r="B625" s="11" t="n"/>
      <c r="C625" s="11" t="n"/>
      <c r="D625" s="14" t="n"/>
      <c r="E625" s="11" t="n"/>
      <c r="F625" s="11" t="n"/>
      <c r="G625" s="11" t="n"/>
      <c r="H625" s="11" t="n"/>
    </row>
    <row r="626">
      <c r="A626" s="15" t="n"/>
      <c r="B626" s="11" t="n"/>
      <c r="C626" s="11" t="n"/>
      <c r="D626" s="14" t="n"/>
      <c r="E626" s="11" t="n"/>
      <c r="F626" s="11" t="n"/>
      <c r="G626" s="11" t="n"/>
      <c r="H626" s="11" t="n"/>
    </row>
    <row r="627">
      <c r="A627" s="15" t="n"/>
      <c r="B627" s="11" t="n"/>
      <c r="C627" s="11" t="n"/>
      <c r="D627" s="14" t="n"/>
      <c r="E627" s="11" t="n"/>
      <c r="F627" s="11" t="n"/>
      <c r="G627" s="11" t="n"/>
      <c r="H627" s="11" t="n"/>
    </row>
    <row r="628">
      <c r="A628" s="15" t="n"/>
      <c r="B628" s="11" t="n"/>
      <c r="C628" s="11" t="n"/>
      <c r="D628" s="14" t="n"/>
      <c r="E628" s="11" t="n"/>
      <c r="F628" s="11" t="n"/>
      <c r="G628" s="11" t="n"/>
      <c r="H628" s="11" t="n"/>
    </row>
    <row r="629">
      <c r="A629" s="15" t="n"/>
      <c r="B629" s="11" t="n"/>
      <c r="C629" s="11" t="n"/>
      <c r="D629" s="14" t="n"/>
      <c r="E629" s="11" t="n"/>
      <c r="F629" s="11" t="n"/>
      <c r="G629" s="11" t="n"/>
      <c r="H629" s="11" t="n"/>
    </row>
    <row r="630">
      <c r="A630" s="15" t="n"/>
      <c r="B630" s="11" t="n"/>
      <c r="C630" s="11" t="n"/>
      <c r="D630" s="14" t="n"/>
      <c r="E630" s="11" t="n"/>
      <c r="F630" s="11" t="n"/>
      <c r="G630" s="11" t="n"/>
      <c r="H630" s="11" t="n"/>
    </row>
    <row r="631">
      <c r="A631" s="15" t="n"/>
      <c r="B631" s="11" t="n"/>
      <c r="C631" s="11" t="n"/>
      <c r="D631" s="14" t="n"/>
      <c r="E631" s="11" t="n"/>
      <c r="F631" s="11" t="n"/>
      <c r="G631" s="11" t="n"/>
      <c r="H631" s="11" t="n"/>
    </row>
    <row r="632">
      <c r="A632" s="15" t="n"/>
      <c r="B632" s="11" t="n"/>
      <c r="C632" s="11" t="n"/>
      <c r="D632" s="14" t="n"/>
      <c r="E632" s="11" t="n"/>
      <c r="F632" s="11" t="n"/>
      <c r="G632" s="11" t="n"/>
      <c r="H632" s="11" t="n"/>
    </row>
    <row r="633">
      <c r="A633" s="15" t="n"/>
      <c r="B633" s="11" t="n"/>
      <c r="C633" s="11" t="n"/>
      <c r="D633" s="14" t="n"/>
      <c r="E633" s="11" t="n"/>
      <c r="F633" s="11" t="n"/>
      <c r="G633" s="11" t="n"/>
      <c r="H633" s="11" t="n"/>
    </row>
    <row r="634">
      <c r="A634" s="15" t="n"/>
      <c r="B634" s="11" t="n"/>
      <c r="C634" s="11" t="n"/>
      <c r="D634" s="14" t="n"/>
      <c r="E634" s="11" t="n"/>
      <c r="F634" s="11" t="n"/>
      <c r="G634" s="11" t="n"/>
      <c r="H634" s="11" t="n"/>
    </row>
    <row r="635">
      <c r="A635" s="15" t="n"/>
      <c r="B635" s="11" t="n"/>
      <c r="C635" s="11" t="n"/>
      <c r="D635" s="14" t="n"/>
      <c r="E635" s="11" t="n"/>
      <c r="F635" s="11" t="n"/>
      <c r="G635" s="11" t="n"/>
      <c r="H635" s="11" t="n"/>
    </row>
    <row r="636">
      <c r="A636" s="15" t="n"/>
      <c r="B636" s="11" t="n"/>
      <c r="C636" s="11" t="n"/>
      <c r="D636" s="14" t="n"/>
      <c r="E636" s="11" t="n"/>
      <c r="F636" s="11" t="n"/>
      <c r="G636" s="11" t="n"/>
      <c r="H636" s="11" t="n"/>
    </row>
    <row r="637">
      <c r="A637" s="15" t="n"/>
      <c r="B637" s="11" t="n"/>
      <c r="C637" s="11" t="n"/>
      <c r="D637" s="14" t="n"/>
      <c r="E637" s="11" t="n"/>
      <c r="F637" s="11" t="n"/>
      <c r="G637" s="11" t="n"/>
      <c r="H637" s="11" t="n"/>
    </row>
    <row r="638">
      <c r="A638" s="15" t="n"/>
      <c r="B638" s="11" t="n"/>
      <c r="C638" s="11" t="n"/>
      <c r="D638" s="14" t="n"/>
      <c r="E638" s="11" t="n"/>
      <c r="F638" s="11" t="n"/>
      <c r="G638" s="11" t="n"/>
      <c r="H638" s="11" t="n"/>
    </row>
    <row r="639">
      <c r="A639" s="15" t="n"/>
      <c r="B639" s="11" t="n"/>
      <c r="C639" s="11" t="n"/>
      <c r="D639" s="14" t="n"/>
      <c r="E639" s="11" t="n"/>
      <c r="F639" s="11" t="n"/>
      <c r="G639" s="11" t="n"/>
      <c r="H639" s="11" t="n"/>
    </row>
    <row r="640">
      <c r="A640" s="15" t="n"/>
      <c r="B640" s="11" t="n"/>
      <c r="C640" s="11" t="n"/>
      <c r="D640" s="14" t="n"/>
      <c r="E640" s="11" t="n"/>
      <c r="F640" s="11" t="n"/>
      <c r="G640" s="11" t="n"/>
      <c r="H640" s="11" t="n"/>
    </row>
    <row r="641">
      <c r="A641" s="15" t="n"/>
      <c r="B641" s="11" t="n"/>
      <c r="C641" s="11" t="n"/>
      <c r="D641" s="14" t="n"/>
      <c r="E641" s="11" t="n"/>
      <c r="F641" s="11" t="n"/>
      <c r="G641" s="11" t="n"/>
      <c r="H641" s="11" t="n"/>
    </row>
    <row r="642">
      <c r="A642" s="15" t="n"/>
      <c r="B642" s="11" t="n"/>
      <c r="C642" s="11" t="n"/>
      <c r="D642" s="14" t="n"/>
      <c r="E642" s="11" t="n"/>
      <c r="F642" s="11" t="n"/>
      <c r="G642" s="11" t="n"/>
      <c r="H642" s="11" t="n"/>
    </row>
    <row r="643">
      <c r="A643" s="15" t="n"/>
      <c r="B643" s="11" t="n"/>
      <c r="C643" s="11" t="n"/>
      <c r="D643" s="14" t="n"/>
      <c r="E643" s="11" t="n"/>
      <c r="F643" s="11" t="n"/>
      <c r="G643" s="11" t="n"/>
      <c r="H643" s="11" t="n"/>
    </row>
    <row r="644">
      <c r="A644" s="15" t="n"/>
      <c r="B644" s="11" t="n"/>
      <c r="C644" s="11" t="n"/>
      <c r="D644" s="14" t="n"/>
      <c r="E644" s="11" t="n"/>
      <c r="F644" s="11" t="n"/>
      <c r="G644" s="11" t="n"/>
      <c r="H644" s="11" t="n"/>
    </row>
    <row r="645">
      <c r="A645" s="15" t="n"/>
      <c r="B645" s="11" t="n"/>
      <c r="C645" s="11" t="n"/>
      <c r="D645" s="14" t="n"/>
      <c r="E645" s="11" t="n"/>
      <c r="F645" s="11" t="n"/>
      <c r="G645" s="11" t="n"/>
      <c r="H645" s="11" t="n"/>
    </row>
    <row r="646">
      <c r="A646" s="15" t="n"/>
      <c r="B646" s="11" t="n"/>
      <c r="C646" s="11" t="n"/>
      <c r="D646" s="14" t="n"/>
      <c r="E646" s="11" t="n"/>
      <c r="F646" s="11" t="n"/>
      <c r="G646" s="11" t="n"/>
      <c r="H646" s="11" t="n"/>
    </row>
    <row r="647">
      <c r="A647" s="15" t="n"/>
      <c r="B647" s="11" t="n"/>
      <c r="C647" s="11" t="n"/>
      <c r="D647" s="14" t="n"/>
      <c r="E647" s="11" t="n"/>
      <c r="F647" s="11" t="n"/>
      <c r="G647" s="11" t="n"/>
      <c r="H647" s="11" t="n"/>
    </row>
    <row r="648">
      <c r="A648" s="15" t="n"/>
      <c r="B648" s="11" t="n"/>
      <c r="C648" s="11" t="n"/>
      <c r="D648" s="14" t="n"/>
      <c r="E648" s="11" t="n"/>
      <c r="F648" s="11" t="n"/>
      <c r="G648" s="11" t="n"/>
      <c r="H648" s="11" t="n"/>
    </row>
    <row r="649">
      <c r="A649" s="15" t="n"/>
      <c r="B649" s="11" t="n"/>
      <c r="C649" s="11" t="n"/>
      <c r="D649" s="14" t="n"/>
      <c r="E649" s="11" t="n"/>
      <c r="F649" s="11" t="n"/>
      <c r="G649" s="11" t="n"/>
      <c r="H649" s="11" t="n"/>
    </row>
    <row r="650">
      <c r="A650" s="15" t="n"/>
      <c r="B650" s="11" t="n"/>
      <c r="C650" s="11" t="n"/>
      <c r="D650" s="14" t="n"/>
      <c r="E650" s="11" t="n"/>
      <c r="F650" s="11" t="n"/>
      <c r="G650" s="11" t="n"/>
      <c r="H650" s="11" t="n"/>
    </row>
    <row r="651">
      <c r="A651" s="15" t="n"/>
      <c r="B651" s="11" t="n"/>
      <c r="C651" s="11" t="n"/>
      <c r="D651" s="14" t="n"/>
      <c r="E651" s="11" t="n"/>
      <c r="F651" s="11" t="n"/>
      <c r="G651" s="11" t="n"/>
      <c r="H651" s="11" t="n"/>
    </row>
    <row r="652">
      <c r="A652" s="15" t="n"/>
      <c r="B652" s="11" t="n"/>
      <c r="C652" s="11" t="n"/>
      <c r="D652" s="14" t="n"/>
      <c r="E652" s="11" t="n"/>
      <c r="F652" s="11" t="n"/>
      <c r="G652" s="11" t="n"/>
      <c r="H652" s="11" t="n"/>
    </row>
    <row r="653">
      <c r="A653" s="15" t="n"/>
      <c r="B653" s="11" t="n"/>
      <c r="C653" s="11" t="n"/>
      <c r="D653" s="14" t="n"/>
      <c r="E653" s="11" t="n"/>
      <c r="F653" s="11" t="n"/>
      <c r="G653" s="11" t="n"/>
      <c r="H653" s="11" t="n"/>
    </row>
    <row r="654">
      <c r="A654" s="15" t="n"/>
      <c r="B654" s="11" t="n"/>
      <c r="C654" s="11" t="n"/>
      <c r="D654" s="14" t="n"/>
      <c r="E654" s="11" t="n"/>
      <c r="F654" s="11" t="n"/>
      <c r="G654" s="11" t="n"/>
      <c r="H654" s="11" t="n"/>
    </row>
    <row r="655">
      <c r="A655" s="15" t="n"/>
      <c r="B655" s="11" t="n"/>
      <c r="C655" s="11" t="n"/>
      <c r="D655" s="14" t="n"/>
      <c r="E655" s="11" t="n"/>
      <c r="F655" s="11" t="n"/>
      <c r="G655" s="11" t="n"/>
      <c r="H655" s="11" t="n"/>
    </row>
    <row r="656">
      <c r="A656" s="15" t="n"/>
      <c r="B656" s="11" t="n"/>
      <c r="C656" s="11" t="n"/>
      <c r="D656" s="14" t="n"/>
      <c r="E656" s="11" t="n"/>
      <c r="F656" s="11" t="n"/>
      <c r="G656" s="11" t="n"/>
      <c r="H656" s="11" t="n"/>
    </row>
    <row r="657">
      <c r="A657" s="15" t="n"/>
      <c r="B657" s="11" t="n"/>
      <c r="C657" s="11" t="n"/>
      <c r="D657" s="14" t="n"/>
      <c r="E657" s="11" t="n"/>
      <c r="F657" s="11" t="n"/>
      <c r="G657" s="11" t="n"/>
      <c r="H657" s="11" t="n"/>
    </row>
    <row r="658">
      <c r="A658" s="15" t="n"/>
      <c r="B658" s="11" t="n"/>
      <c r="C658" s="11" t="n"/>
      <c r="D658" s="14" t="n"/>
      <c r="E658" s="11" t="n"/>
      <c r="F658" s="11" t="n"/>
      <c r="G658" s="11" t="n"/>
      <c r="H658" s="11" t="n"/>
    </row>
    <row r="659">
      <c r="A659" s="15" t="n"/>
      <c r="B659" s="11" t="n"/>
      <c r="C659" s="11" t="n"/>
      <c r="D659" s="14" t="n"/>
      <c r="E659" s="11" t="n"/>
      <c r="F659" s="11" t="n"/>
      <c r="G659" s="11" t="n"/>
      <c r="H659" s="11" t="n"/>
    </row>
    <row r="660">
      <c r="A660" s="15" t="n"/>
      <c r="B660" s="11" t="n"/>
      <c r="C660" s="11" t="n"/>
      <c r="D660" s="14" t="n"/>
      <c r="E660" s="11" t="n"/>
      <c r="F660" s="11" t="n"/>
      <c r="G660" s="11" t="n"/>
      <c r="H660" s="11" t="n"/>
    </row>
    <row r="661">
      <c r="A661" s="15" t="n"/>
      <c r="B661" s="11" t="n"/>
      <c r="C661" s="11" t="n"/>
      <c r="D661" s="14" t="n"/>
      <c r="E661" s="11" t="n"/>
      <c r="F661" s="11" t="n"/>
      <c r="G661" s="11" t="n"/>
      <c r="H661" s="11" t="n"/>
    </row>
    <row r="662">
      <c r="A662" s="15" t="n"/>
      <c r="B662" s="11" t="n"/>
      <c r="C662" s="11" t="n"/>
      <c r="D662" s="14" t="n"/>
      <c r="E662" s="11" t="n"/>
      <c r="F662" s="11" t="n"/>
      <c r="G662" s="11" t="n"/>
      <c r="H662" s="11" t="n"/>
    </row>
    <row r="663">
      <c r="A663" s="15" t="n"/>
      <c r="B663" s="11" t="n"/>
      <c r="C663" s="11" t="n"/>
      <c r="D663" s="14" t="n"/>
      <c r="E663" s="11" t="n"/>
      <c r="F663" s="11" t="n"/>
      <c r="G663" s="11" t="n"/>
      <c r="H663" s="11" t="n"/>
    </row>
    <row r="664">
      <c r="A664" s="15" t="n"/>
      <c r="B664" s="11" t="n"/>
      <c r="C664" s="11" t="n"/>
      <c r="D664" s="14" t="n"/>
      <c r="E664" s="11" t="n"/>
      <c r="F664" s="11" t="n"/>
      <c r="G664" s="11" t="n"/>
      <c r="H664" s="11" t="n"/>
    </row>
    <row r="665">
      <c r="A665" s="15" t="n"/>
      <c r="B665" s="11" t="n"/>
      <c r="C665" s="11" t="n"/>
      <c r="D665" s="14" t="n"/>
      <c r="E665" s="11" t="n"/>
      <c r="F665" s="11" t="n"/>
      <c r="G665" s="11" t="n"/>
      <c r="H665" s="11" t="n"/>
    </row>
    <row r="666">
      <c r="A666" s="15" t="n"/>
      <c r="B666" s="11" t="n"/>
      <c r="C666" s="11" t="n"/>
      <c r="D666" s="14" t="n"/>
      <c r="E666" s="11" t="n"/>
      <c r="F666" s="11" t="n"/>
      <c r="G666" s="11" t="n"/>
      <c r="H666" s="11" t="n"/>
    </row>
    <row r="667">
      <c r="A667" s="15" t="n"/>
      <c r="B667" s="11" t="n"/>
      <c r="C667" s="11" t="n"/>
      <c r="D667" s="14" t="n"/>
      <c r="E667" s="11" t="n"/>
      <c r="F667" s="11" t="n"/>
      <c r="G667" s="11" t="n"/>
      <c r="H667" s="11" t="n"/>
    </row>
    <row r="668">
      <c r="A668" s="15" t="n"/>
      <c r="B668" s="11" t="n"/>
      <c r="C668" s="11" t="n"/>
      <c r="D668" s="14" t="n"/>
      <c r="E668" s="11" t="n"/>
      <c r="F668" s="11" t="n"/>
      <c r="G668" s="11" t="n"/>
      <c r="H668" s="11" t="n"/>
    </row>
    <row r="669">
      <c r="A669" s="15" t="n"/>
      <c r="B669" s="11" t="n"/>
      <c r="C669" s="11" t="n"/>
      <c r="D669" s="14" t="n"/>
      <c r="E669" s="11" t="n"/>
      <c r="F669" s="11" t="n"/>
      <c r="G669" s="11" t="n"/>
      <c r="H669" s="11" t="n"/>
    </row>
    <row r="670">
      <c r="A670" s="15" t="n"/>
      <c r="B670" s="11" t="n"/>
      <c r="C670" s="11" t="n"/>
      <c r="D670" s="14" t="n"/>
      <c r="E670" s="11" t="n"/>
      <c r="F670" s="11" t="n"/>
      <c r="G670" s="11" t="n"/>
      <c r="H670" s="11" t="n"/>
    </row>
    <row r="671">
      <c r="A671" s="15" t="n"/>
      <c r="B671" s="11" t="n"/>
      <c r="C671" s="11" t="n"/>
      <c r="D671" s="14" t="n"/>
      <c r="E671" s="11" t="n"/>
      <c r="F671" s="11" t="n"/>
      <c r="G671" s="11" t="n"/>
      <c r="H671" s="11" t="n"/>
    </row>
    <row r="672">
      <c r="A672" s="15" t="n"/>
      <c r="B672" s="11" t="n"/>
      <c r="C672" s="11" t="n"/>
      <c r="D672" s="14" t="n"/>
      <c r="E672" s="11" t="n"/>
      <c r="F672" s="11" t="n"/>
      <c r="G672" s="11" t="n"/>
      <c r="H672" s="11" t="n"/>
    </row>
    <row r="673">
      <c r="A673" s="15" t="n"/>
      <c r="B673" s="11" t="n"/>
      <c r="C673" s="11" t="n"/>
      <c r="D673" s="14" t="n"/>
      <c r="E673" s="11" t="n"/>
      <c r="F673" s="11" t="n"/>
      <c r="G673" s="11" t="n"/>
      <c r="H673" s="11" t="n"/>
    </row>
    <row r="674">
      <c r="A674" s="15" t="n"/>
      <c r="B674" s="11" t="n"/>
      <c r="C674" s="11" t="n"/>
      <c r="D674" s="14" t="n"/>
      <c r="E674" s="11" t="n"/>
      <c r="F674" s="11" t="n"/>
      <c r="G674" s="11" t="n"/>
      <c r="H674" s="11" t="n"/>
    </row>
    <row r="675">
      <c r="A675" s="15" t="n"/>
      <c r="B675" s="11" t="n"/>
      <c r="C675" s="11" t="n"/>
      <c r="D675" s="14" t="n"/>
      <c r="E675" s="11" t="n"/>
      <c r="F675" s="11" t="n"/>
      <c r="G675" s="11" t="n"/>
      <c r="H675" s="11" t="n"/>
    </row>
    <row r="676">
      <c r="A676" s="15" t="n"/>
      <c r="B676" s="11" t="n"/>
      <c r="C676" s="11" t="n"/>
      <c r="D676" s="14" t="n"/>
      <c r="E676" s="11" t="n"/>
      <c r="F676" s="11" t="n"/>
      <c r="G676" s="11" t="n"/>
      <c r="H676" s="11" t="n"/>
    </row>
    <row r="677">
      <c r="A677" s="15" t="n"/>
      <c r="B677" s="11" t="n"/>
      <c r="C677" s="11" t="n"/>
      <c r="D677" s="14" t="n"/>
      <c r="E677" s="11" t="n"/>
      <c r="F677" s="11" t="n"/>
      <c r="G677" s="11" t="n"/>
      <c r="H677" s="11" t="n"/>
    </row>
    <row r="678">
      <c r="A678" s="15" t="n"/>
      <c r="B678" s="11" t="n"/>
      <c r="C678" s="11" t="n"/>
      <c r="D678" s="14" t="n"/>
      <c r="E678" s="11" t="n"/>
      <c r="F678" s="11" t="n"/>
      <c r="G678" s="11" t="n"/>
      <c r="H678" s="11" t="n"/>
    </row>
    <row r="679">
      <c r="A679" s="15" t="n"/>
      <c r="B679" s="11" t="n"/>
      <c r="C679" s="11" t="n"/>
      <c r="D679" s="14" t="n"/>
      <c r="E679" s="11" t="n"/>
      <c r="F679" s="11" t="n"/>
      <c r="G679" s="11" t="n"/>
      <c r="H679" s="11" t="n"/>
    </row>
    <row r="680">
      <c r="A680" s="15" t="n"/>
      <c r="B680" s="11" t="n"/>
      <c r="C680" s="11" t="n"/>
      <c r="D680" s="14" t="n"/>
      <c r="E680" s="11" t="n"/>
      <c r="F680" s="11" t="n"/>
      <c r="G680" s="11" t="n"/>
      <c r="H680" s="11" t="n"/>
    </row>
    <row r="681">
      <c r="A681" s="15" t="n"/>
      <c r="B681" s="11" t="n"/>
      <c r="C681" s="11" t="n"/>
      <c r="D681" s="14" t="n"/>
      <c r="E681" s="11" t="n"/>
      <c r="F681" s="11" t="n"/>
      <c r="G681" s="11" t="n"/>
      <c r="H681" s="11" t="n"/>
    </row>
    <row r="682">
      <c r="A682" s="15" t="n"/>
      <c r="B682" s="11" t="n"/>
      <c r="C682" s="11" t="n"/>
      <c r="D682" s="14" t="n"/>
      <c r="E682" s="11" t="n"/>
      <c r="F682" s="11" t="n"/>
      <c r="G682" s="11" t="n"/>
      <c r="H682" s="11" t="n"/>
    </row>
    <row r="683">
      <c r="A683" s="15" t="n"/>
      <c r="B683" s="11" t="n"/>
      <c r="C683" s="11" t="n"/>
      <c r="D683" s="14" t="n"/>
      <c r="E683" s="11" t="n"/>
      <c r="F683" s="11" t="n"/>
      <c r="G683" s="11" t="n"/>
      <c r="H683" s="11" t="n"/>
    </row>
    <row r="684">
      <c r="A684" s="15" t="n"/>
      <c r="B684" s="11" t="n"/>
      <c r="C684" s="11" t="n"/>
      <c r="D684" s="14" t="n"/>
      <c r="E684" s="11" t="n"/>
      <c r="F684" s="11" t="n"/>
      <c r="G684" s="11" t="n"/>
      <c r="H684" s="11" t="n"/>
    </row>
    <row r="685">
      <c r="A685" s="15" t="n"/>
      <c r="B685" s="11" t="n"/>
      <c r="C685" s="11" t="n"/>
      <c r="D685" s="14" t="n"/>
      <c r="E685" s="11" t="n"/>
      <c r="F685" s="11" t="n"/>
      <c r="G685" s="11" t="n"/>
      <c r="H685" s="11" t="n"/>
    </row>
    <row r="686">
      <c r="A686" s="15" t="n"/>
      <c r="B686" s="11" t="n"/>
      <c r="C686" s="11" t="n"/>
      <c r="D686" s="14" t="n"/>
      <c r="E686" s="11" t="n"/>
      <c r="F686" s="11" t="n"/>
      <c r="G686" s="11" t="n"/>
      <c r="H686" s="11" t="n"/>
    </row>
    <row r="687">
      <c r="A687" s="15" t="n"/>
      <c r="B687" s="11" t="n"/>
      <c r="C687" s="11" t="n"/>
      <c r="D687" s="14" t="n"/>
      <c r="E687" s="11" t="n"/>
      <c r="F687" s="11" t="n"/>
      <c r="G687" s="11" t="n"/>
      <c r="H687" s="11" t="n"/>
    </row>
    <row r="688">
      <c r="A688" s="15" t="n"/>
      <c r="B688" s="11" t="n"/>
      <c r="C688" s="11" t="n"/>
      <c r="D688" s="14" t="n"/>
      <c r="E688" s="11" t="n"/>
      <c r="F688" s="11" t="n"/>
      <c r="G688" s="11" t="n"/>
      <c r="H688" s="11" t="n"/>
    </row>
    <row r="689">
      <c r="A689" s="15" t="n"/>
      <c r="B689" s="11" t="n"/>
      <c r="C689" s="11" t="n"/>
      <c r="D689" s="14" t="n"/>
      <c r="E689" s="11" t="n"/>
      <c r="F689" s="11" t="n"/>
      <c r="G689" s="11" t="n"/>
      <c r="H689" s="11" t="n"/>
    </row>
    <row r="690">
      <c r="A690" s="15" t="n"/>
      <c r="B690" s="11" t="n"/>
      <c r="C690" s="11" t="n"/>
      <c r="D690" s="14" t="n"/>
      <c r="E690" s="11" t="n"/>
      <c r="F690" s="11" t="n"/>
      <c r="G690" s="11" t="n"/>
      <c r="H690" s="11" t="n"/>
    </row>
    <row r="691">
      <c r="A691" s="15" t="n"/>
      <c r="B691" s="11" t="n"/>
      <c r="C691" s="11" t="n"/>
      <c r="D691" s="14" t="n"/>
      <c r="E691" s="11" t="n"/>
      <c r="F691" s="11" t="n"/>
      <c r="G691" s="11" t="n"/>
      <c r="H691" s="11" t="n"/>
    </row>
    <row r="692">
      <c r="A692" s="15" t="n"/>
      <c r="B692" s="11" t="n"/>
      <c r="C692" s="11" t="n"/>
      <c r="D692" s="14" t="n"/>
      <c r="E692" s="11" t="n"/>
      <c r="F692" s="11" t="n"/>
      <c r="G692" s="11" t="n"/>
      <c r="H692" s="11" t="n"/>
    </row>
    <row r="693">
      <c r="A693" s="15" t="n"/>
      <c r="B693" s="11" t="n"/>
      <c r="C693" s="11" t="n"/>
      <c r="D693" s="14" t="n"/>
      <c r="E693" s="11" t="n"/>
      <c r="F693" s="11" t="n"/>
      <c r="G693" s="11" t="n"/>
      <c r="H693" s="11" t="n"/>
    </row>
    <row r="694">
      <c r="A694" s="15" t="n"/>
      <c r="B694" s="11" t="n"/>
      <c r="C694" s="11" t="n"/>
      <c r="D694" s="14" t="n"/>
      <c r="E694" s="11" t="n"/>
      <c r="F694" s="11" t="n"/>
      <c r="G694" s="11" t="n"/>
      <c r="H694" s="11" t="n"/>
    </row>
    <row r="695">
      <c r="A695" s="15" t="n"/>
      <c r="B695" s="11" t="n"/>
      <c r="C695" s="11" t="n"/>
      <c r="D695" s="14" t="n"/>
      <c r="E695" s="11" t="n"/>
      <c r="F695" s="11" t="n"/>
      <c r="G695" s="11" t="n"/>
      <c r="H695" s="11" t="n"/>
    </row>
    <row r="696">
      <c r="A696" s="15" t="n"/>
      <c r="B696" s="11" t="n"/>
      <c r="C696" s="11" t="n"/>
      <c r="D696" s="14" t="n"/>
      <c r="E696" s="11" t="n"/>
      <c r="F696" s="11" t="n"/>
      <c r="G696" s="11" t="n"/>
      <c r="H696" s="11" t="n"/>
    </row>
    <row r="697">
      <c r="A697" s="15" t="n"/>
      <c r="B697" s="11" t="n"/>
      <c r="C697" s="11" t="n"/>
      <c r="D697" s="14" t="n"/>
      <c r="E697" s="11" t="n"/>
      <c r="F697" s="11" t="n"/>
      <c r="G697" s="11" t="n"/>
      <c r="H697" s="11" t="n"/>
    </row>
    <row r="698">
      <c r="A698" s="15" t="n"/>
      <c r="B698" s="11" t="n"/>
      <c r="C698" s="11" t="n"/>
      <c r="D698" s="14" t="n"/>
      <c r="E698" s="11" t="n"/>
      <c r="F698" s="11" t="n"/>
      <c r="G698" s="11" t="n"/>
      <c r="H698" s="11" t="n"/>
    </row>
    <row r="699">
      <c r="A699" s="15" t="n"/>
      <c r="B699" s="11" t="n"/>
      <c r="C699" s="11" t="n"/>
      <c r="D699" s="14" t="n"/>
      <c r="E699" s="11" t="n"/>
      <c r="F699" s="11" t="n"/>
      <c r="G699" s="11" t="n"/>
      <c r="H699" s="11" t="n"/>
    </row>
    <row r="700">
      <c r="A700" s="15" t="n"/>
      <c r="B700" s="11" t="n"/>
      <c r="C700" s="11" t="n"/>
      <c r="D700" s="14" t="n"/>
      <c r="E700" s="11" t="n"/>
      <c r="F700" s="11" t="n"/>
      <c r="G700" s="11" t="n"/>
      <c r="H700" s="11" t="n"/>
    </row>
    <row r="701">
      <c r="A701" s="15" t="n"/>
      <c r="B701" s="11" t="n"/>
      <c r="C701" s="11" t="n"/>
      <c r="D701" s="14" t="n"/>
      <c r="E701" s="11" t="n"/>
      <c r="F701" s="11" t="n"/>
      <c r="G701" s="11" t="n"/>
      <c r="H701" s="11" t="n"/>
    </row>
    <row r="702">
      <c r="A702" s="15" t="n"/>
      <c r="B702" s="11" t="n"/>
      <c r="C702" s="11" t="n"/>
      <c r="D702" s="14" t="n"/>
      <c r="E702" s="11" t="n"/>
      <c r="F702" s="11" t="n"/>
      <c r="G702" s="11" t="n"/>
      <c r="H702" s="11" t="n"/>
    </row>
    <row r="703">
      <c r="A703" s="15" t="n"/>
      <c r="B703" s="11" t="n"/>
      <c r="C703" s="11" t="n"/>
      <c r="D703" s="14" t="n"/>
      <c r="E703" s="11" t="n"/>
      <c r="F703" s="11" t="n"/>
      <c r="G703" s="11" t="n"/>
      <c r="H703" s="11" t="n"/>
    </row>
    <row r="704">
      <c r="A704" s="15" t="n"/>
      <c r="B704" s="11" t="n"/>
      <c r="C704" s="11" t="n"/>
      <c r="D704" s="14" t="n"/>
      <c r="E704" s="11" t="n"/>
      <c r="F704" s="11" t="n"/>
      <c r="G704" s="11" t="n"/>
      <c r="H704" s="11" t="n"/>
    </row>
    <row r="705">
      <c r="A705" s="15" t="n"/>
      <c r="B705" s="11" t="n"/>
      <c r="C705" s="11" t="n"/>
      <c r="D705" s="14" t="n"/>
      <c r="E705" s="11" t="n"/>
      <c r="F705" s="11" t="n"/>
      <c r="G705" s="11" t="n"/>
      <c r="H705" s="11" t="n"/>
    </row>
    <row r="706">
      <c r="A706" s="15" t="n"/>
      <c r="B706" s="11" t="n"/>
      <c r="C706" s="11" t="n"/>
      <c r="D706" s="14" t="n"/>
      <c r="E706" s="11" t="n"/>
      <c r="F706" s="11" t="n"/>
      <c r="G706" s="11" t="n"/>
      <c r="H706" s="11" t="n"/>
    </row>
    <row r="707">
      <c r="A707" s="15" t="n"/>
      <c r="B707" s="11" t="n"/>
      <c r="C707" s="11" t="n"/>
      <c r="D707" s="14" t="n"/>
      <c r="E707" s="11" t="n"/>
      <c r="F707" s="11" t="n"/>
      <c r="G707" s="11" t="n"/>
      <c r="H707" s="11" t="n"/>
    </row>
    <row r="708">
      <c r="A708" s="15" t="n"/>
      <c r="B708" s="11" t="n"/>
      <c r="C708" s="11" t="n"/>
      <c r="D708" s="14" t="n"/>
      <c r="E708" s="11" t="n"/>
      <c r="F708" s="11" t="n"/>
      <c r="G708" s="11" t="n"/>
      <c r="H708" s="11" t="n"/>
    </row>
    <row r="709">
      <c r="A709" s="15" t="n"/>
      <c r="B709" s="11" t="n"/>
      <c r="C709" s="11" t="n"/>
      <c r="D709" s="14" t="n"/>
      <c r="E709" s="11" t="n"/>
      <c r="F709" s="11" t="n"/>
      <c r="G709" s="11" t="n"/>
      <c r="H709" s="11" t="n"/>
    </row>
    <row r="710">
      <c r="A710" s="15" t="n"/>
      <c r="B710" s="11" t="n"/>
      <c r="C710" s="11" t="n"/>
      <c r="D710" s="14" t="n"/>
      <c r="E710" s="11" t="n"/>
      <c r="F710" s="11" t="n"/>
      <c r="G710" s="11" t="n"/>
      <c r="H710" s="11" t="n"/>
    </row>
    <row r="711">
      <c r="A711" s="15" t="n"/>
      <c r="B711" s="11" t="n"/>
      <c r="C711" s="11" t="n"/>
      <c r="D711" s="14" t="n"/>
      <c r="E711" s="11" t="n"/>
      <c r="F711" s="11" t="n"/>
      <c r="G711" s="11" t="n"/>
      <c r="H711" s="11" t="n"/>
    </row>
    <row r="712">
      <c r="A712" s="15" t="n"/>
      <c r="B712" s="11" t="n"/>
      <c r="C712" s="11" t="n"/>
      <c r="D712" s="14" t="n"/>
      <c r="E712" s="11" t="n"/>
      <c r="F712" s="11" t="n"/>
      <c r="G712" s="11" t="n"/>
      <c r="H712" s="11" t="n"/>
    </row>
    <row r="713">
      <c r="A713" s="15" t="n"/>
      <c r="B713" s="11" t="n"/>
      <c r="C713" s="11" t="n"/>
      <c r="D713" s="14" t="n"/>
      <c r="E713" s="11" t="n"/>
      <c r="F713" s="11" t="n"/>
      <c r="G713" s="11" t="n"/>
      <c r="H713" s="11" t="n"/>
    </row>
    <row r="714">
      <c r="A714" s="15" t="n"/>
      <c r="B714" s="11" t="n"/>
      <c r="C714" s="11" t="n"/>
      <c r="D714" s="14" t="n"/>
      <c r="E714" s="11" t="n"/>
      <c r="F714" s="11" t="n"/>
      <c r="G714" s="11" t="n"/>
      <c r="H714" s="11" t="n"/>
    </row>
    <row r="715">
      <c r="A715" s="15" t="n"/>
      <c r="B715" s="11" t="n"/>
      <c r="C715" s="11" t="n"/>
      <c r="D715" s="14" t="n"/>
      <c r="E715" s="11" t="n"/>
      <c r="F715" s="11" t="n"/>
      <c r="G715" s="11" t="n"/>
      <c r="H715" s="11" t="n"/>
    </row>
    <row r="716">
      <c r="A716" s="15" t="n"/>
      <c r="B716" s="11" t="n"/>
      <c r="C716" s="11" t="n"/>
      <c r="D716" s="14" t="n"/>
      <c r="E716" s="11" t="n"/>
      <c r="F716" s="11" t="n"/>
      <c r="G716" s="11" t="n"/>
      <c r="H716" s="11" t="n"/>
    </row>
    <row r="717">
      <c r="A717" s="15" t="n"/>
      <c r="B717" s="11" t="n"/>
      <c r="C717" s="11" t="n"/>
      <c r="D717" s="14" t="n"/>
      <c r="E717" s="11" t="n"/>
      <c r="F717" s="11" t="n"/>
      <c r="G717" s="11" t="n"/>
      <c r="H717" s="11" t="n"/>
    </row>
    <row r="718">
      <c r="A718" s="15" t="n"/>
      <c r="B718" s="11" t="n"/>
      <c r="C718" s="11" t="n"/>
      <c r="D718" s="14" t="n"/>
      <c r="E718" s="11" t="n"/>
      <c r="F718" s="11" t="n"/>
      <c r="G718" s="11" t="n"/>
      <c r="H718" s="11" t="n"/>
    </row>
    <row r="719">
      <c r="A719" s="15" t="n"/>
      <c r="B719" s="11" t="n"/>
      <c r="C719" s="11" t="n"/>
      <c r="D719" s="14" t="n"/>
      <c r="E719" s="11" t="n"/>
      <c r="F719" s="11" t="n"/>
      <c r="G719" s="11" t="n"/>
      <c r="H719" s="11" t="n"/>
    </row>
    <row r="720">
      <c r="A720" s="15" t="n"/>
      <c r="B720" s="11" t="n"/>
      <c r="C720" s="11" t="n"/>
      <c r="D720" s="14" t="n"/>
      <c r="E720" s="11" t="n"/>
      <c r="F720" s="11" t="n"/>
      <c r="G720" s="11" t="n"/>
      <c r="H720" s="11" t="n"/>
    </row>
    <row r="721">
      <c r="A721" s="15" t="n"/>
      <c r="B721" s="11" t="n"/>
      <c r="C721" s="11" t="n"/>
      <c r="D721" s="14" t="n"/>
      <c r="E721" s="11" t="n"/>
      <c r="F721" s="11" t="n"/>
      <c r="G721" s="11" t="n"/>
      <c r="H721" s="11" t="n"/>
    </row>
    <row r="722">
      <c r="A722" s="15" t="n"/>
      <c r="B722" s="11" t="n"/>
      <c r="C722" s="11" t="n"/>
      <c r="D722" s="14" t="n"/>
      <c r="E722" s="11" t="n"/>
      <c r="F722" s="11" t="n"/>
      <c r="G722" s="11" t="n"/>
      <c r="H722" s="11" t="n"/>
    </row>
    <row r="723">
      <c r="A723" s="15" t="n"/>
      <c r="B723" s="11" t="n"/>
      <c r="C723" s="11" t="n"/>
      <c r="D723" s="14" t="n"/>
      <c r="E723" s="11" t="n"/>
      <c r="F723" s="11" t="n"/>
      <c r="G723" s="11" t="n"/>
      <c r="H723" s="11" t="n"/>
    </row>
    <row r="724">
      <c r="A724" s="15" t="n"/>
      <c r="B724" s="11" t="n"/>
      <c r="C724" s="11" t="n"/>
      <c r="D724" s="14" t="n"/>
      <c r="E724" s="11" t="n"/>
      <c r="F724" s="11" t="n"/>
      <c r="G724" s="11" t="n"/>
      <c r="H724" s="11" t="n"/>
    </row>
    <row r="725">
      <c r="A725" s="15" t="n"/>
      <c r="B725" s="11" t="n"/>
      <c r="C725" s="11" t="n"/>
      <c r="D725" s="14" t="n"/>
      <c r="E725" s="11" t="n"/>
      <c r="F725" s="11" t="n"/>
      <c r="G725" s="11" t="n"/>
      <c r="H725" s="11" t="n"/>
    </row>
    <row r="726">
      <c r="A726" s="15" t="n"/>
      <c r="B726" s="11" t="n"/>
      <c r="C726" s="11" t="n"/>
      <c r="D726" s="14" t="n"/>
      <c r="E726" s="11" t="n"/>
      <c r="F726" s="11" t="n"/>
      <c r="G726" s="11" t="n"/>
      <c r="H726" s="11" t="n"/>
    </row>
    <row r="727">
      <c r="A727" s="15" t="n"/>
      <c r="B727" s="11" t="n"/>
      <c r="C727" s="11" t="n"/>
      <c r="D727" s="14" t="n"/>
      <c r="E727" s="11" t="n"/>
      <c r="F727" s="11" t="n"/>
      <c r="G727" s="11" t="n"/>
      <c r="H727" s="11" t="n"/>
    </row>
    <row r="728">
      <c r="A728" s="15" t="n"/>
      <c r="B728" s="11" t="n"/>
      <c r="C728" s="11" t="n"/>
      <c r="D728" s="14" t="n"/>
      <c r="E728" s="11" t="n"/>
      <c r="F728" s="11" t="n"/>
      <c r="G728" s="11" t="n"/>
      <c r="H728" s="11" t="n"/>
    </row>
    <row r="729">
      <c r="A729" s="15" t="n"/>
      <c r="B729" s="11" t="n"/>
      <c r="C729" s="11" t="n"/>
      <c r="D729" s="14" t="n"/>
      <c r="E729" s="11" t="n"/>
      <c r="F729" s="11" t="n"/>
      <c r="G729" s="11" t="n"/>
      <c r="H729" s="11" t="n"/>
    </row>
    <row r="730">
      <c r="A730" s="15" t="n"/>
      <c r="B730" s="11" t="n"/>
      <c r="C730" s="11" t="n"/>
      <c r="D730" s="14" t="n"/>
      <c r="E730" s="11" t="n"/>
      <c r="F730" s="11" t="n"/>
      <c r="G730" s="11" t="n"/>
      <c r="H730" s="11" t="n"/>
    </row>
    <row r="731">
      <c r="A731" s="15" t="n"/>
      <c r="B731" s="11" t="n"/>
      <c r="C731" s="11" t="n"/>
      <c r="D731" s="14" t="n"/>
      <c r="E731" s="11" t="n"/>
      <c r="F731" s="11" t="n"/>
      <c r="G731" s="11" t="n"/>
      <c r="H731" s="11" t="n"/>
    </row>
    <row r="732">
      <c r="A732" s="15" t="n"/>
      <c r="B732" s="11" t="n"/>
      <c r="C732" s="11" t="n"/>
      <c r="D732" s="14" t="n"/>
      <c r="E732" s="11" t="n"/>
      <c r="F732" s="11" t="n"/>
      <c r="G732" s="11" t="n"/>
      <c r="H732" s="11" t="n"/>
    </row>
    <row r="733">
      <c r="A733" s="15" t="n"/>
      <c r="B733" s="11" t="n"/>
      <c r="C733" s="11" t="n"/>
      <c r="D733" s="14" t="n"/>
      <c r="E733" s="11" t="n"/>
      <c r="F733" s="11" t="n"/>
      <c r="G733" s="11" t="n"/>
      <c r="H733" s="11" t="n"/>
    </row>
    <row r="734">
      <c r="A734" s="15" t="n"/>
      <c r="B734" s="11" t="n"/>
      <c r="C734" s="11" t="n"/>
      <c r="D734" s="14" t="n"/>
      <c r="E734" s="11" t="n"/>
      <c r="F734" s="11" t="n"/>
      <c r="G734" s="11" t="n"/>
      <c r="H734" s="11" t="n"/>
    </row>
    <row r="735">
      <c r="A735" s="15" t="n"/>
      <c r="B735" s="11" t="n"/>
      <c r="C735" s="11" t="n"/>
      <c r="D735" s="14" t="n"/>
      <c r="E735" s="11" t="n"/>
      <c r="F735" s="11" t="n"/>
      <c r="G735" s="11" t="n"/>
      <c r="H735" s="11" t="n"/>
    </row>
    <row r="736">
      <c r="A736" s="15" t="n"/>
      <c r="B736" s="11" t="n"/>
      <c r="C736" s="11" t="n"/>
      <c r="D736" s="14" t="n"/>
      <c r="E736" s="11" t="n"/>
      <c r="F736" s="11" t="n"/>
      <c r="G736" s="11" t="n"/>
      <c r="H736" s="11" t="n"/>
    </row>
    <row r="737">
      <c r="A737" s="15" t="n"/>
      <c r="B737" s="11" t="n"/>
      <c r="C737" s="11" t="n"/>
      <c r="D737" s="14" t="n"/>
      <c r="E737" s="11" t="n"/>
      <c r="F737" s="11" t="n"/>
      <c r="G737" s="11" t="n"/>
      <c r="H737" s="11" t="n"/>
    </row>
    <row r="738">
      <c r="A738" s="15" t="n"/>
      <c r="B738" s="11" t="n"/>
      <c r="C738" s="11" t="n"/>
      <c r="D738" s="14" t="n"/>
      <c r="E738" s="11" t="n"/>
      <c r="F738" s="11" t="n"/>
      <c r="G738" s="11" t="n"/>
      <c r="H738" s="11" t="n"/>
    </row>
    <row r="739">
      <c r="A739" s="15" t="n"/>
      <c r="B739" s="11" t="n"/>
      <c r="C739" s="11" t="n"/>
      <c r="D739" s="14" t="n"/>
      <c r="E739" s="11" t="n"/>
      <c r="F739" s="11" t="n"/>
      <c r="G739" s="11" t="n"/>
      <c r="H739" s="11" t="n"/>
    </row>
    <row r="740">
      <c r="A740" s="15" t="n"/>
      <c r="B740" s="11" t="n"/>
      <c r="C740" s="11" t="n"/>
      <c r="D740" s="14" t="n"/>
      <c r="E740" s="11" t="n"/>
      <c r="F740" s="11" t="n"/>
      <c r="G740" s="11" t="n"/>
      <c r="H740" s="11" t="n"/>
    </row>
    <row r="741">
      <c r="A741" s="15" t="n"/>
      <c r="B741" s="11" t="n"/>
      <c r="C741" s="11" t="n"/>
      <c r="D741" s="14" t="n"/>
      <c r="E741" s="11" t="n"/>
      <c r="F741" s="11" t="n"/>
      <c r="G741" s="11" t="n"/>
      <c r="H741" s="11" t="n"/>
    </row>
    <row r="742">
      <c r="A742" s="15" t="n"/>
      <c r="B742" s="11" t="n"/>
      <c r="C742" s="11" t="n"/>
      <c r="D742" s="14" t="n"/>
      <c r="E742" s="11" t="n"/>
      <c r="F742" s="11" t="n"/>
      <c r="G742" s="11" t="n"/>
      <c r="H742" s="11" t="n"/>
    </row>
    <row r="743">
      <c r="A743" s="15" t="n"/>
      <c r="B743" s="11" t="n"/>
      <c r="C743" s="11" t="n"/>
      <c r="D743" s="14" t="n"/>
      <c r="E743" s="11" t="n"/>
      <c r="F743" s="11" t="n"/>
      <c r="G743" s="11" t="n"/>
      <c r="H743" s="11" t="n"/>
    </row>
    <row r="744">
      <c r="A744" s="15" t="n"/>
      <c r="B744" s="11" t="n"/>
      <c r="C744" s="11" t="n"/>
      <c r="D744" s="14" t="n"/>
      <c r="E744" s="11" t="n"/>
      <c r="F744" s="11" t="n"/>
      <c r="G744" s="11" t="n"/>
      <c r="H744" s="11" t="n"/>
    </row>
    <row r="745">
      <c r="A745" s="15" t="n"/>
      <c r="B745" s="11" t="n"/>
      <c r="C745" s="11" t="n"/>
      <c r="D745" s="14" t="n"/>
      <c r="E745" s="11" t="n"/>
      <c r="F745" s="11" t="n"/>
      <c r="G745" s="11" t="n"/>
      <c r="H745" s="11" t="n"/>
    </row>
    <row r="746">
      <c r="A746" s="15" t="n"/>
      <c r="B746" s="11" t="n"/>
      <c r="C746" s="11" t="n"/>
      <c r="D746" s="14" t="n"/>
      <c r="E746" s="11" t="n"/>
      <c r="F746" s="11" t="n"/>
      <c r="G746" s="11" t="n"/>
      <c r="H746" s="11" t="n"/>
    </row>
    <row r="747">
      <c r="A747" s="15" t="n"/>
      <c r="B747" s="11" t="n"/>
      <c r="C747" s="11" t="n"/>
      <c r="D747" s="14" t="n"/>
      <c r="E747" s="11" t="n"/>
      <c r="F747" s="11" t="n"/>
      <c r="G747" s="11" t="n"/>
      <c r="H747" s="11" t="n"/>
    </row>
    <row r="748">
      <c r="A748" s="15" t="n"/>
      <c r="B748" s="11" t="n"/>
      <c r="C748" s="11" t="n"/>
      <c r="D748" s="14" t="n"/>
      <c r="E748" s="11" t="n"/>
      <c r="F748" s="11" t="n"/>
      <c r="G748" s="11" t="n"/>
      <c r="H748" s="11" t="n"/>
    </row>
    <row r="749">
      <c r="A749" s="15" t="n"/>
      <c r="B749" s="11" t="n"/>
      <c r="C749" s="11" t="n"/>
      <c r="D749" s="14" t="n"/>
      <c r="E749" s="11" t="n"/>
      <c r="F749" s="11" t="n"/>
      <c r="G749" s="11" t="n"/>
      <c r="H749" s="11" t="n"/>
    </row>
    <row r="750">
      <c r="A750" s="15" t="n"/>
      <c r="B750" s="11" t="n"/>
      <c r="C750" s="11" t="n"/>
      <c r="D750" s="14" t="n"/>
      <c r="E750" s="11" t="n"/>
      <c r="F750" s="11" t="n"/>
      <c r="G750" s="11" t="n"/>
      <c r="H750" s="11" t="n"/>
    </row>
    <row r="751">
      <c r="A751" s="15" t="n"/>
      <c r="B751" s="11" t="n"/>
      <c r="C751" s="11" t="n"/>
      <c r="D751" s="14" t="n"/>
      <c r="E751" s="11" t="n"/>
      <c r="F751" s="11" t="n"/>
      <c r="G751" s="11" t="n"/>
      <c r="H751" s="11" t="n"/>
    </row>
    <row r="752">
      <c r="A752" s="15" t="n"/>
      <c r="B752" s="11" t="n"/>
      <c r="C752" s="11" t="n"/>
      <c r="D752" s="14" t="n"/>
      <c r="E752" s="11" t="n"/>
      <c r="F752" s="11" t="n"/>
      <c r="G752" s="11" t="n"/>
      <c r="H752" s="11" t="n"/>
    </row>
    <row r="753">
      <c r="A753" s="15" t="n"/>
      <c r="B753" s="11" t="n"/>
      <c r="C753" s="11" t="n"/>
      <c r="D753" s="14" t="n"/>
      <c r="E753" s="11" t="n"/>
      <c r="F753" s="11" t="n"/>
      <c r="G753" s="11" t="n"/>
      <c r="H753" s="11" t="n"/>
    </row>
    <row r="754">
      <c r="A754" s="15" t="n"/>
      <c r="B754" s="11" t="n"/>
      <c r="C754" s="11" t="n"/>
      <c r="D754" s="14" t="n"/>
      <c r="E754" s="11" t="n"/>
      <c r="F754" s="11" t="n"/>
      <c r="G754" s="11" t="n"/>
      <c r="H754" s="11" t="n"/>
    </row>
    <row r="755">
      <c r="A755" s="15" t="n"/>
      <c r="B755" s="11" t="n"/>
      <c r="C755" s="11" t="n"/>
      <c r="D755" s="14" t="n"/>
      <c r="E755" s="11" t="n"/>
      <c r="F755" s="11" t="n"/>
      <c r="G755" s="11" t="n"/>
      <c r="H755" s="11" t="n"/>
    </row>
    <row r="756">
      <c r="A756" s="15" t="n"/>
      <c r="B756" s="11" t="n"/>
      <c r="C756" s="11" t="n"/>
      <c r="D756" s="14" t="n"/>
      <c r="E756" s="11" t="n"/>
      <c r="F756" s="11" t="n"/>
      <c r="G756" s="11" t="n"/>
      <c r="H756" s="11" t="n"/>
    </row>
    <row r="757">
      <c r="A757" s="15" t="n"/>
      <c r="B757" s="11" t="n"/>
      <c r="C757" s="11" t="n"/>
      <c r="D757" s="14" t="n"/>
      <c r="E757" s="11" t="n"/>
      <c r="F757" s="11" t="n"/>
      <c r="G757" s="11" t="n"/>
      <c r="H757" s="11" t="n"/>
    </row>
    <row r="758">
      <c r="A758" s="15" t="n"/>
      <c r="B758" s="11" t="n"/>
      <c r="C758" s="11" t="n"/>
      <c r="D758" s="14" t="n"/>
      <c r="E758" s="11" t="n"/>
      <c r="F758" s="11" t="n"/>
      <c r="G758" s="11" t="n"/>
      <c r="H758" s="11" t="n"/>
    </row>
    <row r="759">
      <c r="A759" s="15" t="n"/>
      <c r="B759" s="11" t="n"/>
      <c r="C759" s="11" t="n"/>
      <c r="D759" s="14" t="n"/>
      <c r="E759" s="11" t="n"/>
      <c r="F759" s="11" t="n"/>
      <c r="G759" s="11" t="n"/>
      <c r="H759" s="11" t="n"/>
    </row>
    <row r="760">
      <c r="A760" s="15" t="n"/>
      <c r="B760" s="11" t="n"/>
      <c r="C760" s="11" t="n"/>
      <c r="D760" s="14" t="n"/>
      <c r="E760" s="11" t="n"/>
      <c r="F760" s="11" t="n"/>
      <c r="G760" s="11" t="n"/>
      <c r="H760" s="11" t="n"/>
    </row>
    <row r="761">
      <c r="A761" s="15" t="n"/>
      <c r="B761" s="11" t="n"/>
      <c r="C761" s="11" t="n"/>
      <c r="D761" s="14" t="n"/>
      <c r="E761" s="11" t="n"/>
      <c r="F761" s="11" t="n"/>
      <c r="G761" s="11" t="n"/>
      <c r="H761" s="11" t="n"/>
    </row>
    <row r="762">
      <c r="A762" s="15" t="n"/>
      <c r="B762" s="11" t="n"/>
      <c r="C762" s="11" t="n"/>
      <c r="D762" s="14" t="n"/>
      <c r="E762" s="11" t="n"/>
      <c r="F762" s="11" t="n"/>
      <c r="G762" s="11" t="n"/>
      <c r="H762" s="11" t="n"/>
    </row>
    <row r="763">
      <c r="A763" s="15" t="n"/>
      <c r="B763" s="11" t="n"/>
      <c r="C763" s="11" t="n"/>
      <c r="D763" s="14" t="n"/>
      <c r="E763" s="11" t="n"/>
      <c r="F763" s="11" t="n"/>
      <c r="G763" s="11" t="n"/>
      <c r="H763" s="11" t="n"/>
    </row>
    <row r="764">
      <c r="A764" s="15" t="n"/>
      <c r="B764" s="11" t="n"/>
      <c r="C764" s="11" t="n"/>
      <c r="D764" s="14" t="n"/>
      <c r="E764" s="11" t="n"/>
      <c r="F764" s="11" t="n"/>
      <c r="G764" s="11" t="n"/>
      <c r="H764" s="11" t="n"/>
    </row>
    <row r="765">
      <c r="A765" s="15" t="n"/>
      <c r="B765" s="11" t="n"/>
      <c r="C765" s="11" t="n"/>
      <c r="D765" s="14" t="n"/>
      <c r="E765" s="11" t="n"/>
      <c r="F765" s="11" t="n"/>
      <c r="G765" s="11" t="n"/>
      <c r="H765" s="11" t="n"/>
    </row>
    <row r="766">
      <c r="A766" s="15" t="n"/>
      <c r="B766" s="11" t="n"/>
      <c r="C766" s="11" t="n"/>
      <c r="D766" s="14" t="n"/>
      <c r="E766" s="11" t="n"/>
      <c r="F766" s="11" t="n"/>
      <c r="G766" s="11" t="n"/>
      <c r="H766" s="11" t="n"/>
    </row>
    <row r="767">
      <c r="A767" s="15" t="n"/>
      <c r="B767" s="11" t="n"/>
      <c r="C767" s="11" t="n"/>
      <c r="D767" s="14" t="n"/>
      <c r="E767" s="11" t="n"/>
      <c r="F767" s="11" t="n"/>
      <c r="G767" s="11" t="n"/>
      <c r="H767" s="11" t="n"/>
    </row>
    <row r="768">
      <c r="A768" s="15" t="n"/>
      <c r="B768" s="11" t="n"/>
      <c r="C768" s="11" t="n"/>
      <c r="D768" s="14" t="n"/>
      <c r="E768" s="11" t="n"/>
      <c r="F768" s="11" t="n"/>
      <c r="G768" s="11" t="n"/>
      <c r="H768" s="11" t="n"/>
    </row>
    <row r="769">
      <c r="A769" s="15" t="n"/>
      <c r="B769" s="11" t="n"/>
      <c r="C769" s="11" t="n"/>
      <c r="D769" s="14" t="n"/>
      <c r="E769" s="11" t="n"/>
      <c r="F769" s="11" t="n"/>
      <c r="G769" s="11" t="n"/>
      <c r="H769" s="11" t="n"/>
    </row>
    <row r="770">
      <c r="A770" s="15" t="n"/>
      <c r="B770" s="11" t="n"/>
      <c r="C770" s="11" t="n"/>
      <c r="D770" s="14" t="n"/>
      <c r="E770" s="11" t="n"/>
      <c r="F770" s="11" t="n"/>
      <c r="G770" s="11" t="n"/>
      <c r="H770" s="11" t="n"/>
    </row>
    <row r="771">
      <c r="A771" s="15" t="n"/>
      <c r="B771" s="11" t="n"/>
      <c r="C771" s="11" t="n"/>
      <c r="D771" s="14" t="n"/>
      <c r="E771" s="11" t="n"/>
      <c r="F771" s="11" t="n"/>
      <c r="G771" s="11" t="n"/>
      <c r="H771" s="11" t="n"/>
    </row>
    <row r="772">
      <c r="A772" s="15" t="n"/>
      <c r="B772" s="11" t="n"/>
      <c r="C772" s="11" t="n"/>
      <c r="D772" s="14" t="n"/>
      <c r="E772" s="11" t="n"/>
      <c r="F772" s="11" t="n"/>
      <c r="G772" s="11" t="n"/>
      <c r="H772" s="11" t="n"/>
    </row>
    <row r="773">
      <c r="A773" s="15" t="n"/>
      <c r="B773" s="11" t="n"/>
      <c r="C773" s="11" t="n"/>
      <c r="D773" s="14" t="n"/>
      <c r="E773" s="11" t="n"/>
      <c r="F773" s="11" t="n"/>
      <c r="G773" s="11" t="n"/>
      <c r="H773" s="11" t="n"/>
    </row>
    <row r="774">
      <c r="A774" s="15" t="n"/>
      <c r="B774" s="11" t="n"/>
      <c r="C774" s="11" t="n"/>
      <c r="D774" s="14" t="n"/>
      <c r="E774" s="11" t="n"/>
      <c r="F774" s="11" t="n"/>
      <c r="G774" s="11" t="n"/>
      <c r="H774" s="11" t="n"/>
    </row>
    <row r="775">
      <c r="A775" s="15" t="n"/>
      <c r="B775" s="11" t="n"/>
      <c r="C775" s="11" t="n"/>
      <c r="D775" s="14" t="n"/>
      <c r="E775" s="11" t="n"/>
      <c r="F775" s="11" t="n"/>
      <c r="G775" s="11" t="n"/>
      <c r="H775" s="11" t="n"/>
    </row>
    <row r="776">
      <c r="A776" s="15" t="n"/>
      <c r="B776" s="11" t="n"/>
      <c r="C776" s="11" t="n"/>
      <c r="D776" s="14" t="n"/>
      <c r="E776" s="11" t="n"/>
      <c r="F776" s="11" t="n"/>
      <c r="G776" s="11" t="n"/>
      <c r="H776" s="11" t="n"/>
    </row>
    <row r="777">
      <c r="A777" s="15" t="n"/>
      <c r="B777" s="11" t="n"/>
      <c r="C777" s="11" t="n"/>
      <c r="D777" s="14" t="n"/>
      <c r="E777" s="11" t="n"/>
      <c r="F777" s="11" t="n"/>
      <c r="G777" s="11" t="n"/>
      <c r="H777" s="11" t="n"/>
    </row>
    <row r="778">
      <c r="A778" s="15" t="n"/>
      <c r="B778" s="11" t="n"/>
      <c r="C778" s="11" t="n"/>
      <c r="D778" s="14" t="n"/>
      <c r="E778" s="11" t="n"/>
      <c r="F778" s="11" t="n"/>
      <c r="G778" s="11" t="n"/>
      <c r="H778" s="11" t="n"/>
    </row>
    <row r="779">
      <c r="A779" s="15" t="n"/>
      <c r="B779" s="11" t="n"/>
      <c r="C779" s="11" t="n"/>
      <c r="D779" s="14" t="n"/>
      <c r="E779" s="11" t="n"/>
      <c r="F779" s="11" t="n"/>
      <c r="G779" s="11" t="n"/>
      <c r="H779" s="11" t="n"/>
    </row>
    <row r="780">
      <c r="A780" s="15" t="n"/>
      <c r="B780" s="11" t="n"/>
      <c r="C780" s="11" t="n"/>
      <c r="D780" s="14" t="n"/>
      <c r="E780" s="11" t="n"/>
      <c r="F780" s="11" t="n"/>
      <c r="G780" s="11" t="n"/>
      <c r="H780" s="11" t="n"/>
    </row>
    <row r="781">
      <c r="A781" s="15" t="n"/>
      <c r="B781" s="11" t="n"/>
      <c r="C781" s="11" t="n"/>
      <c r="D781" s="14" t="n"/>
      <c r="E781" s="11" t="n"/>
      <c r="F781" s="11" t="n"/>
      <c r="G781" s="11" t="n"/>
      <c r="H781" s="11" t="n"/>
    </row>
    <row r="782">
      <c r="A782" s="15" t="n"/>
      <c r="B782" s="11" t="n"/>
      <c r="C782" s="11" t="n"/>
      <c r="D782" s="14" t="n"/>
      <c r="E782" s="11" t="n"/>
      <c r="F782" s="11" t="n"/>
      <c r="G782" s="11" t="n"/>
      <c r="H782" s="11" t="n"/>
    </row>
    <row r="783">
      <c r="A783" s="15" t="n"/>
      <c r="B783" s="11" t="n"/>
      <c r="C783" s="11" t="n"/>
      <c r="D783" s="14" t="n"/>
      <c r="E783" s="11" t="n"/>
      <c r="F783" s="11" t="n"/>
      <c r="G783" s="11" t="n"/>
      <c r="H783" s="11" t="n"/>
    </row>
    <row r="784">
      <c r="A784" s="15" t="n"/>
      <c r="B784" s="11" t="n"/>
      <c r="C784" s="11" t="n"/>
      <c r="D784" s="14" t="n"/>
      <c r="E784" s="11" t="n"/>
      <c r="F784" s="11" t="n"/>
      <c r="G784" s="11" t="n"/>
      <c r="H784" s="11" t="n"/>
    </row>
    <row r="785">
      <c r="A785" s="15" t="n"/>
      <c r="B785" s="11" t="n"/>
      <c r="C785" s="11" t="n"/>
      <c r="D785" s="14" t="n"/>
      <c r="E785" s="11" t="n"/>
      <c r="F785" s="11" t="n"/>
      <c r="G785" s="11" t="n"/>
      <c r="H785" s="11" t="n"/>
    </row>
    <row r="786">
      <c r="A786" s="15" t="n"/>
      <c r="B786" s="11" t="n"/>
      <c r="C786" s="11" t="n"/>
      <c r="D786" s="14" t="n"/>
      <c r="E786" s="11" t="n"/>
      <c r="F786" s="11" t="n"/>
      <c r="G786" s="11" t="n"/>
      <c r="H786" s="11" t="n"/>
    </row>
    <row r="787">
      <c r="A787" s="15" t="n"/>
      <c r="B787" s="11" t="n"/>
      <c r="C787" s="11" t="n"/>
      <c r="D787" s="14" t="n"/>
      <c r="E787" s="11" t="n"/>
      <c r="F787" s="11" t="n"/>
      <c r="G787" s="11" t="n"/>
      <c r="H787" s="11" t="n"/>
    </row>
    <row r="788">
      <c r="A788" s="15" t="n"/>
      <c r="B788" s="11" t="n"/>
      <c r="C788" s="11" t="n"/>
      <c r="D788" s="14" t="n"/>
      <c r="E788" s="11" t="n"/>
      <c r="F788" s="11" t="n"/>
      <c r="G788" s="11" t="n"/>
      <c r="H788" s="11" t="n"/>
    </row>
    <row r="789">
      <c r="A789" s="15" t="n"/>
      <c r="B789" s="11" t="n"/>
      <c r="C789" s="11" t="n"/>
      <c r="D789" s="14" t="n"/>
      <c r="E789" s="11" t="n"/>
      <c r="F789" s="11" t="n"/>
      <c r="G789" s="11" t="n"/>
      <c r="H789" s="11" t="n"/>
    </row>
    <row r="790">
      <c r="A790" s="15" t="n"/>
      <c r="B790" s="11" t="n"/>
      <c r="C790" s="11" t="n"/>
      <c r="D790" s="14" t="n"/>
      <c r="E790" s="11" t="n"/>
      <c r="F790" s="11" t="n"/>
      <c r="G790" s="11" t="n"/>
      <c r="H790" s="11" t="n"/>
    </row>
    <row r="791">
      <c r="A791" s="15" t="n"/>
      <c r="B791" s="11" t="n"/>
      <c r="C791" s="11" t="n"/>
      <c r="D791" s="14" t="n"/>
      <c r="E791" s="11" t="n"/>
      <c r="F791" s="11" t="n"/>
      <c r="G791" s="11" t="n"/>
      <c r="H791" s="11" t="n"/>
    </row>
    <row r="792">
      <c r="A792" s="15" t="n"/>
      <c r="B792" s="11" t="n"/>
      <c r="C792" s="11" t="n"/>
      <c r="D792" s="14" t="n"/>
      <c r="E792" s="11" t="n"/>
      <c r="F792" s="11" t="n"/>
      <c r="G792" s="11" t="n"/>
      <c r="H792" s="11" t="n"/>
    </row>
    <row r="793">
      <c r="A793" s="15" t="n"/>
      <c r="B793" s="11" t="n"/>
      <c r="C793" s="11" t="n"/>
      <c r="D793" s="14" t="n"/>
      <c r="E793" s="11" t="n"/>
      <c r="F793" s="11" t="n"/>
      <c r="G793" s="11" t="n"/>
      <c r="H793" s="11" t="n"/>
    </row>
    <row r="794">
      <c r="A794" s="15" t="n"/>
      <c r="B794" s="11" t="n"/>
      <c r="C794" s="11" t="n"/>
      <c r="D794" s="14" t="n"/>
      <c r="E794" s="11" t="n"/>
      <c r="F794" s="11" t="n"/>
      <c r="G794" s="11" t="n"/>
      <c r="H794" s="11" t="n"/>
    </row>
    <row r="795">
      <c r="A795" s="15" t="n"/>
      <c r="B795" s="11" t="n"/>
      <c r="C795" s="11" t="n"/>
      <c r="D795" s="14" t="n"/>
      <c r="E795" s="11" t="n"/>
      <c r="F795" s="11" t="n"/>
      <c r="G795" s="11" t="n"/>
      <c r="H795" s="11" t="n"/>
    </row>
    <row r="796">
      <c r="A796" s="15" t="n"/>
      <c r="B796" s="11" t="n"/>
      <c r="C796" s="11" t="n"/>
      <c r="D796" s="14" t="n"/>
      <c r="E796" s="11" t="n"/>
      <c r="F796" s="11" t="n"/>
      <c r="G796" s="11" t="n"/>
      <c r="H796" s="11" t="n"/>
    </row>
    <row r="797">
      <c r="A797" s="15" t="n"/>
      <c r="B797" s="11" t="n"/>
      <c r="C797" s="11" t="n"/>
      <c r="D797" s="14" t="n"/>
      <c r="E797" s="11" t="n"/>
      <c r="F797" s="11" t="n"/>
      <c r="G797" s="11" t="n"/>
      <c r="H797" s="11" t="n"/>
    </row>
    <row r="798">
      <c r="A798" s="15" t="n"/>
      <c r="B798" s="11" t="n"/>
      <c r="C798" s="11" t="n"/>
      <c r="D798" s="14" t="n"/>
      <c r="E798" s="11" t="n"/>
      <c r="F798" s="11" t="n"/>
      <c r="G798" s="11" t="n"/>
      <c r="H798" s="11" t="n"/>
    </row>
    <row r="799">
      <c r="A799" s="15" t="n"/>
      <c r="B799" s="11" t="n"/>
      <c r="C799" s="11" t="n"/>
      <c r="D799" s="14" t="n"/>
      <c r="E799" s="11" t="n"/>
      <c r="F799" s="11" t="n"/>
      <c r="G799" s="11" t="n"/>
      <c r="H799" s="11" t="n"/>
    </row>
    <row r="800">
      <c r="A800" s="15" t="n"/>
      <c r="B800" s="11" t="n"/>
      <c r="C800" s="11" t="n"/>
      <c r="D800" s="14" t="n"/>
      <c r="E800" s="11" t="n"/>
      <c r="F800" s="11" t="n"/>
      <c r="G800" s="11" t="n"/>
      <c r="H800" s="11" t="n"/>
    </row>
    <row r="801">
      <c r="A801" s="15" t="n"/>
      <c r="B801" s="11" t="n"/>
      <c r="C801" s="11" t="n"/>
      <c r="D801" s="14" t="n"/>
      <c r="E801" s="11" t="n"/>
      <c r="F801" s="11" t="n"/>
      <c r="G801" s="11" t="n"/>
      <c r="H801" s="11" t="n"/>
    </row>
    <row r="802">
      <c r="A802" s="15" t="n"/>
      <c r="B802" s="11" t="n"/>
      <c r="C802" s="11" t="n"/>
      <c r="D802" s="14" t="n"/>
      <c r="E802" s="11" t="n"/>
      <c r="F802" s="11" t="n"/>
      <c r="G802" s="11" t="n"/>
      <c r="H802" s="11" t="n"/>
    </row>
    <row r="803">
      <c r="A803" s="15" t="n"/>
      <c r="B803" s="11" t="n"/>
      <c r="C803" s="11" t="n"/>
      <c r="D803" s="14" t="n"/>
      <c r="E803" s="11" t="n"/>
      <c r="F803" s="11" t="n"/>
      <c r="G803" s="11" t="n"/>
      <c r="H803" s="11" t="n"/>
    </row>
    <row r="804">
      <c r="A804" s="15" t="n"/>
      <c r="B804" s="11" t="n"/>
      <c r="C804" s="11" t="n"/>
      <c r="D804" s="14" t="n"/>
      <c r="E804" s="11" t="n"/>
      <c r="F804" s="11" t="n"/>
      <c r="G804" s="11" t="n"/>
      <c r="H804" s="11" t="n"/>
    </row>
    <row r="805">
      <c r="A805" s="15" t="n"/>
      <c r="B805" s="11" t="n"/>
      <c r="C805" s="11" t="n"/>
      <c r="D805" s="14" t="n"/>
      <c r="E805" s="11" t="n"/>
      <c r="F805" s="11" t="n"/>
      <c r="G805" s="11" t="n"/>
      <c r="H805" s="11" t="n"/>
    </row>
    <row r="806">
      <c r="A806" s="15" t="n"/>
      <c r="B806" s="11" t="n"/>
      <c r="C806" s="11" t="n"/>
      <c r="D806" s="14" t="n"/>
      <c r="E806" s="11" t="n"/>
      <c r="F806" s="11" t="n"/>
      <c r="G806" s="11" t="n"/>
      <c r="H806" s="11" t="n"/>
    </row>
    <row r="807">
      <c r="A807" s="15" t="n"/>
      <c r="B807" s="11" t="n"/>
      <c r="C807" s="11" t="n"/>
      <c r="D807" s="14" t="n"/>
      <c r="E807" s="11" t="n"/>
      <c r="F807" s="11" t="n"/>
      <c r="G807" s="11" t="n"/>
      <c r="H807" s="11" t="n"/>
    </row>
    <row r="808">
      <c r="A808" s="15" t="n"/>
      <c r="B808" s="11" t="n"/>
      <c r="C808" s="11" t="n"/>
      <c r="D808" s="14" t="n"/>
      <c r="E808" s="11" t="n"/>
      <c r="F808" s="11" t="n"/>
      <c r="G808" s="11" t="n"/>
      <c r="H808" s="11" t="n"/>
    </row>
    <row r="809">
      <c r="A809" s="15" t="n"/>
      <c r="B809" s="11" t="n"/>
      <c r="C809" s="11" t="n"/>
      <c r="D809" s="14" t="n"/>
      <c r="E809" s="11" t="n"/>
      <c r="F809" s="11" t="n"/>
      <c r="G809" s="11" t="n"/>
      <c r="H809" s="11" t="n"/>
    </row>
    <row r="810">
      <c r="A810" s="15" t="n"/>
      <c r="B810" s="11" t="n"/>
      <c r="C810" s="11" t="n"/>
      <c r="D810" s="14" t="n"/>
      <c r="E810" s="11" t="n"/>
      <c r="F810" s="11" t="n"/>
      <c r="G810" s="11" t="n"/>
      <c r="H810" s="11" t="n"/>
    </row>
    <row r="811">
      <c r="A811" s="15" t="n"/>
      <c r="B811" s="11" t="n"/>
      <c r="C811" s="11" t="n"/>
      <c r="D811" s="14" t="n"/>
      <c r="E811" s="11" t="n"/>
      <c r="F811" s="11" t="n"/>
      <c r="G811" s="11" t="n"/>
      <c r="H811" s="11" t="n"/>
    </row>
    <row r="812">
      <c r="A812" s="15" t="n"/>
      <c r="B812" s="11" t="n"/>
      <c r="C812" s="11" t="n"/>
      <c r="D812" s="14" t="n"/>
      <c r="E812" s="11" t="n"/>
      <c r="F812" s="11" t="n"/>
      <c r="G812" s="11" t="n"/>
      <c r="H812" s="11" t="n"/>
    </row>
    <row r="813">
      <c r="A813" s="15" t="n"/>
      <c r="B813" s="11" t="n"/>
      <c r="C813" s="11" t="n"/>
      <c r="D813" s="14" t="n"/>
      <c r="E813" s="11" t="n"/>
      <c r="F813" s="11" t="n"/>
      <c r="G813" s="11" t="n"/>
      <c r="H813" s="11" t="n"/>
    </row>
    <row r="814">
      <c r="A814" s="15" t="n"/>
      <c r="B814" s="11" t="n"/>
      <c r="C814" s="11" t="n"/>
      <c r="D814" s="14" t="n"/>
      <c r="E814" s="11" t="n"/>
      <c r="F814" s="11" t="n"/>
      <c r="G814" s="11" t="n"/>
      <c r="H814" s="11" t="n"/>
    </row>
    <row r="815">
      <c r="A815" s="15" t="n"/>
      <c r="B815" s="11" t="n"/>
      <c r="C815" s="11" t="n"/>
      <c r="D815" s="14" t="n"/>
      <c r="E815" s="11" t="n"/>
      <c r="F815" s="11" t="n"/>
      <c r="G815" s="11" t="n"/>
      <c r="H815" s="11" t="n"/>
    </row>
    <row r="816">
      <c r="A816" s="15" t="n"/>
      <c r="B816" s="11" t="n"/>
      <c r="C816" s="11" t="n"/>
      <c r="D816" s="14" t="n"/>
      <c r="E816" s="11" t="n"/>
      <c r="F816" s="11" t="n"/>
      <c r="G816" s="11" t="n"/>
      <c r="H816" s="11" t="n"/>
    </row>
    <row r="817">
      <c r="A817" s="15" t="n"/>
      <c r="B817" s="11" t="n"/>
      <c r="C817" s="11" t="n"/>
      <c r="D817" s="14" t="n"/>
      <c r="E817" s="11" t="n"/>
      <c r="F817" s="11" t="n"/>
      <c r="G817" s="11" t="n"/>
      <c r="H817" s="11" t="n"/>
    </row>
    <row r="818">
      <c r="A818" s="15" t="n"/>
      <c r="B818" s="11" t="n"/>
      <c r="C818" s="11" t="n"/>
      <c r="D818" s="14" t="n"/>
      <c r="E818" s="11" t="n"/>
      <c r="F818" s="11" t="n"/>
      <c r="G818" s="11" t="n"/>
      <c r="H818" s="11" t="n"/>
    </row>
    <row r="819">
      <c r="A819" s="15" t="n"/>
      <c r="B819" s="11" t="n"/>
      <c r="C819" s="11" t="n"/>
      <c r="D819" s="14" t="n"/>
      <c r="E819" s="11" t="n"/>
      <c r="F819" s="11" t="n"/>
      <c r="G819" s="11" t="n"/>
      <c r="H819" s="11" t="n"/>
    </row>
    <row r="820">
      <c r="A820" s="15" t="n"/>
      <c r="B820" s="11" t="n"/>
      <c r="C820" s="11" t="n"/>
      <c r="D820" s="14" t="n"/>
      <c r="E820" s="11" t="n"/>
      <c r="F820" s="11" t="n"/>
      <c r="G820" s="11" t="n"/>
      <c r="H820" s="11" t="n"/>
    </row>
    <row r="821">
      <c r="A821" s="15" t="n"/>
      <c r="B821" s="11" t="n"/>
      <c r="C821" s="11" t="n"/>
      <c r="D821" s="14" t="n"/>
      <c r="E821" s="11" t="n"/>
      <c r="F821" s="11" t="n"/>
      <c r="G821" s="11" t="n"/>
      <c r="H821" s="11" t="n"/>
    </row>
    <row r="822">
      <c r="A822" s="15" t="n"/>
      <c r="B822" s="11" t="n"/>
      <c r="C822" s="11" t="n"/>
      <c r="D822" s="14" t="n"/>
      <c r="E822" s="11" t="n"/>
      <c r="F822" s="11" t="n"/>
      <c r="G822" s="11" t="n"/>
      <c r="H822" s="11" t="n"/>
    </row>
    <row r="823">
      <c r="A823" s="15" t="n"/>
      <c r="B823" s="11" t="n"/>
      <c r="C823" s="11" t="n"/>
      <c r="D823" s="14" t="n"/>
      <c r="E823" s="11" t="n"/>
      <c r="F823" s="11" t="n"/>
      <c r="G823" s="11" t="n"/>
      <c r="H823" s="11" t="n"/>
    </row>
    <row r="824">
      <c r="A824" s="15" t="n"/>
      <c r="B824" s="11" t="n"/>
      <c r="C824" s="11" t="n"/>
      <c r="D824" s="14" t="n"/>
      <c r="E824" s="11" t="n"/>
      <c r="F824" s="11" t="n"/>
      <c r="G824" s="11" t="n"/>
      <c r="H824" s="11" t="n"/>
    </row>
    <row r="825">
      <c r="A825" s="15" t="n"/>
      <c r="B825" s="11" t="n"/>
      <c r="C825" s="11" t="n"/>
      <c r="D825" s="14" t="n"/>
      <c r="E825" s="11" t="n"/>
      <c r="F825" s="11" t="n"/>
      <c r="G825" s="11" t="n"/>
      <c r="H825" s="11" t="n"/>
    </row>
    <row r="826">
      <c r="A826" s="15" t="n"/>
      <c r="B826" s="11" t="n"/>
      <c r="C826" s="11" t="n"/>
      <c r="D826" s="14" t="n"/>
      <c r="E826" s="11" t="n"/>
      <c r="F826" s="11" t="n"/>
      <c r="G826" s="11" t="n"/>
      <c r="H826" s="11" t="n"/>
    </row>
    <row r="827">
      <c r="A827" s="15" t="n"/>
      <c r="B827" s="11" t="n"/>
      <c r="C827" s="11" t="n"/>
      <c r="D827" s="14" t="n"/>
      <c r="E827" s="11" t="n"/>
      <c r="F827" s="11" t="n"/>
      <c r="G827" s="11" t="n"/>
      <c r="H827" s="11" t="n"/>
    </row>
    <row r="828">
      <c r="A828" s="15" t="n"/>
      <c r="B828" s="11" t="n"/>
      <c r="C828" s="11" t="n"/>
      <c r="D828" s="14" t="n"/>
      <c r="E828" s="11" t="n"/>
      <c r="F828" s="11" t="n"/>
      <c r="G828" s="11" t="n"/>
      <c r="H828" s="11" t="n"/>
    </row>
    <row r="829">
      <c r="A829" s="15" t="n"/>
      <c r="B829" s="11" t="n"/>
      <c r="C829" s="11" t="n"/>
      <c r="D829" s="14" t="n"/>
      <c r="E829" s="11" t="n"/>
      <c r="F829" s="11" t="n"/>
      <c r="G829" s="11" t="n"/>
      <c r="H829" s="11" t="n"/>
    </row>
    <row r="830">
      <c r="A830" s="15" t="n"/>
      <c r="B830" s="11" t="n"/>
      <c r="C830" s="11" t="n"/>
      <c r="D830" s="14" t="n"/>
      <c r="E830" s="11" t="n"/>
      <c r="F830" s="11" t="n"/>
      <c r="G830" s="11" t="n"/>
      <c r="H830" s="11" t="n"/>
    </row>
    <row r="831">
      <c r="A831" s="15" t="n"/>
      <c r="B831" s="11" t="n"/>
      <c r="C831" s="11" t="n"/>
      <c r="D831" s="14" t="n"/>
      <c r="E831" s="11" t="n"/>
      <c r="F831" s="11" t="n"/>
      <c r="G831" s="11" t="n"/>
      <c r="H831" s="11" t="n"/>
    </row>
    <row r="832">
      <c r="A832" s="15" t="n"/>
      <c r="B832" s="11" t="n"/>
      <c r="C832" s="11" t="n"/>
      <c r="D832" s="14" t="n"/>
      <c r="E832" s="11" t="n"/>
      <c r="F832" s="11" t="n"/>
      <c r="G832" s="11" t="n"/>
      <c r="H832" s="11" t="n"/>
    </row>
    <row r="833">
      <c r="A833" s="15" t="n"/>
      <c r="B833" s="11" t="n"/>
      <c r="C833" s="11" t="n"/>
      <c r="D833" s="14" t="n"/>
      <c r="E833" s="11" t="n"/>
      <c r="F833" s="11" t="n"/>
      <c r="G833" s="11" t="n"/>
      <c r="H833" s="11" t="n"/>
    </row>
    <row r="834">
      <c r="A834" s="15" t="n"/>
      <c r="B834" s="11" t="n"/>
      <c r="C834" s="11" t="n"/>
      <c r="D834" s="14" t="n"/>
      <c r="E834" s="11" t="n"/>
      <c r="F834" s="11" t="n"/>
      <c r="G834" s="11" t="n"/>
      <c r="H834" s="11" t="n"/>
    </row>
    <row r="835">
      <c r="A835" s="15" t="n"/>
      <c r="B835" s="11" t="n"/>
      <c r="C835" s="11" t="n"/>
      <c r="D835" s="14" t="n"/>
      <c r="E835" s="11" t="n"/>
      <c r="F835" s="11" t="n"/>
      <c r="G835" s="11" t="n"/>
      <c r="H835" s="11" t="n"/>
    </row>
    <row r="836">
      <c r="A836" s="15" t="n"/>
      <c r="B836" s="11" t="n"/>
      <c r="C836" s="11" t="n"/>
      <c r="D836" s="14" t="n"/>
      <c r="E836" s="11" t="n"/>
      <c r="F836" s="11" t="n"/>
      <c r="G836" s="11" t="n"/>
      <c r="H836" s="11" t="n"/>
    </row>
    <row r="837">
      <c r="A837" s="15" t="n"/>
      <c r="B837" s="11" t="n"/>
      <c r="C837" s="11" t="n"/>
      <c r="D837" s="14" t="n"/>
      <c r="E837" s="11" t="n"/>
      <c r="F837" s="11" t="n"/>
      <c r="G837" s="11" t="n"/>
      <c r="H837" s="11" t="n"/>
    </row>
    <row r="838">
      <c r="A838" s="15" t="n"/>
      <c r="B838" s="11" t="n"/>
      <c r="C838" s="11" t="n"/>
      <c r="D838" s="14" t="n"/>
      <c r="E838" s="11" t="n"/>
      <c r="F838" s="11" t="n"/>
      <c r="G838" s="11" t="n"/>
      <c r="H838" s="11" t="n"/>
    </row>
    <row r="839">
      <c r="A839" s="15" t="n"/>
      <c r="B839" s="11" t="n"/>
      <c r="C839" s="11" t="n"/>
      <c r="D839" s="14" t="n"/>
      <c r="E839" s="11" t="n"/>
      <c r="F839" s="11" t="n"/>
      <c r="G839" s="11" t="n"/>
      <c r="H839" s="11" t="n"/>
    </row>
    <row r="840">
      <c r="A840" s="15" t="n"/>
      <c r="B840" s="11" t="n"/>
      <c r="C840" s="11" t="n"/>
      <c r="D840" s="14" t="n"/>
      <c r="E840" s="11" t="n"/>
      <c r="F840" s="11" t="n"/>
      <c r="G840" s="11" t="n"/>
      <c r="H840" s="11" t="n"/>
    </row>
    <row r="841">
      <c r="A841" s="15" t="n"/>
      <c r="B841" s="11" t="n"/>
      <c r="C841" s="11" t="n"/>
      <c r="D841" s="14" t="n"/>
      <c r="E841" s="11" t="n"/>
      <c r="F841" s="11" t="n"/>
      <c r="G841" s="11" t="n"/>
      <c r="H841" s="11" t="n"/>
    </row>
    <row r="842">
      <c r="A842" s="15" t="n"/>
      <c r="B842" s="11" t="n"/>
      <c r="C842" s="11" t="n"/>
      <c r="D842" s="14" t="n"/>
      <c r="E842" s="11" t="n"/>
      <c r="F842" s="11" t="n"/>
      <c r="G842" s="11" t="n"/>
      <c r="H842" s="11" t="n"/>
    </row>
    <row r="843">
      <c r="A843" s="15" t="n"/>
      <c r="B843" s="11" t="n"/>
      <c r="C843" s="11" t="n"/>
      <c r="D843" s="14" t="n"/>
      <c r="E843" s="11" t="n"/>
      <c r="F843" s="11" t="n"/>
      <c r="G843" s="11" t="n"/>
      <c r="H843" s="11" t="n"/>
    </row>
    <row r="844">
      <c r="A844" s="15" t="n"/>
      <c r="B844" s="11" t="n"/>
      <c r="C844" s="11" t="n"/>
      <c r="D844" s="14" t="n"/>
      <c r="E844" s="11" t="n"/>
      <c r="F844" s="11" t="n"/>
      <c r="G844" s="11" t="n"/>
      <c r="H844" s="11" t="n"/>
    </row>
    <row r="845">
      <c r="A845" s="15" t="n"/>
      <c r="B845" s="11" t="n"/>
      <c r="C845" s="11" t="n"/>
      <c r="D845" s="14" t="n"/>
      <c r="E845" s="11" t="n"/>
      <c r="F845" s="11" t="n"/>
      <c r="G845" s="11" t="n"/>
      <c r="H845" s="11" t="n"/>
    </row>
    <row r="846">
      <c r="A846" s="15" t="n"/>
      <c r="B846" s="11" t="n"/>
      <c r="C846" s="11" t="n"/>
      <c r="D846" s="14" t="n"/>
      <c r="E846" s="11" t="n"/>
      <c r="F846" s="11" t="n"/>
      <c r="G846" s="11" t="n"/>
      <c r="H846" s="11" t="n"/>
    </row>
    <row r="847">
      <c r="A847" s="15" t="n"/>
      <c r="B847" s="11" t="n"/>
      <c r="C847" s="11" t="n"/>
      <c r="D847" s="14" t="n"/>
      <c r="E847" s="11" t="n"/>
      <c r="F847" s="11" t="n"/>
      <c r="G847" s="11" t="n"/>
      <c r="H847" s="11" t="n"/>
    </row>
    <row r="848">
      <c r="A848" s="15" t="n"/>
      <c r="B848" s="11" t="n"/>
      <c r="C848" s="11" t="n"/>
      <c r="D848" s="14" t="n"/>
      <c r="E848" s="11" t="n"/>
      <c r="F848" s="11" t="n"/>
      <c r="G848" s="11" t="n"/>
      <c r="H848" s="11" t="n"/>
    </row>
    <row r="849">
      <c r="A849" s="15" t="n"/>
      <c r="B849" s="11" t="n"/>
      <c r="C849" s="11" t="n"/>
      <c r="D849" s="14" t="n"/>
      <c r="E849" s="11" t="n"/>
      <c r="F849" s="11" t="n"/>
      <c r="G849" s="11" t="n"/>
      <c r="H849" s="11" t="n"/>
    </row>
    <row r="850">
      <c r="A850" s="15" t="n"/>
      <c r="B850" s="11" t="n"/>
      <c r="C850" s="11" t="n"/>
      <c r="D850" s="14" t="n"/>
      <c r="E850" s="11" t="n"/>
      <c r="F850" s="11" t="n"/>
      <c r="G850" s="11" t="n"/>
      <c r="H850" s="11" t="n"/>
    </row>
    <row r="851">
      <c r="A851" s="15" t="n"/>
      <c r="B851" s="11" t="n"/>
      <c r="C851" s="11" t="n"/>
      <c r="D851" s="14" t="n"/>
      <c r="E851" s="11" t="n"/>
      <c r="F851" s="11" t="n"/>
      <c r="G851" s="11" t="n"/>
      <c r="H851" s="11" t="n"/>
    </row>
    <row r="852">
      <c r="A852" s="15" t="n"/>
      <c r="B852" s="11" t="n"/>
      <c r="C852" s="11" t="n"/>
      <c r="D852" s="14" t="n"/>
      <c r="E852" s="11" t="n"/>
      <c r="F852" s="11" t="n"/>
      <c r="G852" s="11" t="n"/>
      <c r="H852" s="11" t="n"/>
    </row>
    <row r="853">
      <c r="A853" s="15" t="n"/>
      <c r="B853" s="11" t="n"/>
      <c r="C853" s="11" t="n"/>
      <c r="D853" s="14" t="n"/>
      <c r="E853" s="11" t="n"/>
      <c r="F853" s="11" t="n"/>
      <c r="G853" s="11" t="n"/>
      <c r="H853" s="11" t="n"/>
    </row>
    <row r="854">
      <c r="A854" s="15" t="n"/>
      <c r="B854" s="11" t="n"/>
      <c r="C854" s="11" t="n"/>
      <c r="D854" s="14" t="n"/>
      <c r="E854" s="11" t="n"/>
      <c r="F854" s="11" t="n"/>
      <c r="G854" s="11" t="n"/>
      <c r="H854" s="11" t="n"/>
    </row>
    <row r="855">
      <c r="A855" s="15" t="n"/>
      <c r="B855" s="11" t="n"/>
      <c r="C855" s="11" t="n"/>
      <c r="D855" s="14" t="n"/>
      <c r="E855" s="11" t="n"/>
      <c r="F855" s="11" t="n"/>
      <c r="G855" s="11" t="n"/>
      <c r="H855" s="11" t="n"/>
    </row>
    <row r="856">
      <c r="A856" s="15" t="n"/>
      <c r="B856" s="11" t="n"/>
      <c r="C856" s="11" t="n"/>
      <c r="D856" s="14" t="n"/>
      <c r="E856" s="11" t="n"/>
      <c r="F856" s="11" t="n"/>
      <c r="G856" s="11" t="n"/>
      <c r="H856" s="11" t="n"/>
    </row>
    <row r="857">
      <c r="A857" s="15" t="n"/>
      <c r="B857" s="11" t="n"/>
      <c r="C857" s="11" t="n"/>
      <c r="D857" s="14" t="n"/>
      <c r="E857" s="11" t="n"/>
      <c r="F857" s="11" t="n"/>
      <c r="G857" s="11" t="n"/>
      <c r="H857" s="11" t="n"/>
    </row>
    <row r="858">
      <c r="A858" s="15" t="n"/>
      <c r="B858" s="11" t="n"/>
      <c r="C858" s="11" t="n"/>
      <c r="D858" s="14" t="n"/>
      <c r="E858" s="11" t="n"/>
      <c r="F858" s="11" t="n"/>
      <c r="G858" s="11" t="n"/>
      <c r="H858" s="11" t="n"/>
    </row>
    <row r="859">
      <c r="A859" s="15" t="n"/>
      <c r="B859" s="11" t="n"/>
      <c r="C859" s="11" t="n"/>
      <c r="D859" s="14" t="n"/>
      <c r="E859" s="11" t="n"/>
      <c r="F859" s="11" t="n"/>
      <c r="G859" s="11" t="n"/>
      <c r="H859" s="11" t="n"/>
    </row>
    <row r="860">
      <c r="A860" s="15" t="n"/>
      <c r="B860" s="11" t="n"/>
      <c r="C860" s="11" t="n"/>
      <c r="D860" s="14" t="n"/>
      <c r="E860" s="11" t="n"/>
      <c r="F860" s="11" t="n"/>
      <c r="G860" s="11" t="n"/>
      <c r="H860" s="11" t="n"/>
    </row>
    <row r="861">
      <c r="A861" s="15" t="n"/>
      <c r="B861" s="11" t="n"/>
      <c r="C861" s="11" t="n"/>
      <c r="D861" s="14" t="n"/>
      <c r="E861" s="11" t="n"/>
      <c r="F861" s="11" t="n"/>
      <c r="G861" s="11" t="n"/>
      <c r="H861" s="11" t="n"/>
    </row>
    <row r="862">
      <c r="A862" s="15" t="n"/>
      <c r="B862" s="11" t="n"/>
      <c r="C862" s="11" t="n"/>
      <c r="D862" s="14" t="n"/>
      <c r="E862" s="11" t="n"/>
      <c r="F862" s="11" t="n"/>
      <c r="G862" s="11" t="n"/>
      <c r="H862" s="11" t="n"/>
    </row>
    <row r="863">
      <c r="A863" s="15" t="n"/>
      <c r="B863" s="11" t="n"/>
      <c r="C863" s="11" t="n"/>
      <c r="D863" s="14" t="n"/>
      <c r="E863" s="11" t="n"/>
      <c r="F863" s="11" t="n"/>
      <c r="G863" s="11" t="n"/>
      <c r="H863" s="11" t="n"/>
    </row>
    <row r="864">
      <c r="A864" s="15" t="n"/>
      <c r="B864" s="11" t="n"/>
      <c r="C864" s="11" t="n"/>
      <c r="D864" s="14" t="n"/>
      <c r="E864" s="11" t="n"/>
      <c r="F864" s="11" t="n"/>
      <c r="G864" s="11" t="n"/>
      <c r="H864" s="11" t="n"/>
    </row>
    <row r="865">
      <c r="A865" s="15" t="n"/>
      <c r="B865" s="11" t="n"/>
      <c r="C865" s="11" t="n"/>
      <c r="D865" s="14" t="n"/>
      <c r="E865" s="11" t="n"/>
      <c r="F865" s="11" t="n"/>
      <c r="G865" s="11" t="n"/>
      <c r="H865" s="11" t="n"/>
    </row>
    <row r="866">
      <c r="A866" s="15" t="n"/>
      <c r="B866" s="11" t="n"/>
      <c r="C866" s="11" t="n"/>
      <c r="D866" s="14" t="n"/>
      <c r="E866" s="11" t="n"/>
      <c r="F866" s="11" t="n"/>
      <c r="G866" s="11" t="n"/>
      <c r="H866" s="11" t="n"/>
    </row>
    <row r="867">
      <c r="A867" s="15" t="n"/>
      <c r="B867" s="11" t="n"/>
      <c r="C867" s="11" t="n"/>
      <c r="D867" s="14" t="n"/>
      <c r="E867" s="11" t="n"/>
      <c r="F867" s="11" t="n"/>
      <c r="G867" s="11" t="n"/>
      <c r="H867" s="11" t="n"/>
    </row>
    <row r="868">
      <c r="A868" s="15" t="n"/>
      <c r="B868" s="11" t="n"/>
      <c r="C868" s="11" t="n"/>
      <c r="D868" s="14" t="n"/>
      <c r="E868" s="11" t="n"/>
      <c r="F868" s="11" t="n"/>
      <c r="G868" s="11" t="n"/>
      <c r="H868" s="11" t="n"/>
    </row>
    <row r="869">
      <c r="A869" s="15" t="n"/>
      <c r="B869" s="11" t="n"/>
      <c r="C869" s="11" t="n"/>
      <c r="D869" s="14" t="n"/>
      <c r="E869" s="11" t="n"/>
      <c r="F869" s="11" t="n"/>
      <c r="G869" s="11" t="n"/>
      <c r="H869" s="11" t="n"/>
    </row>
    <row r="870">
      <c r="A870" s="15" t="n"/>
      <c r="B870" s="11" t="n"/>
      <c r="C870" s="11" t="n"/>
      <c r="D870" s="14" t="n"/>
      <c r="E870" s="11" t="n"/>
      <c r="F870" s="11" t="n"/>
      <c r="G870" s="11" t="n"/>
      <c r="H870" s="11" t="n"/>
    </row>
    <row r="871">
      <c r="A871" s="15" t="n"/>
      <c r="B871" s="11" t="n"/>
      <c r="C871" s="11" t="n"/>
      <c r="D871" s="14" t="n"/>
      <c r="E871" s="11" t="n"/>
      <c r="F871" s="11" t="n"/>
      <c r="G871" s="11" t="n"/>
      <c r="H871" s="11" t="n"/>
    </row>
    <row r="872">
      <c r="A872" s="15" t="n"/>
      <c r="B872" s="11" t="n"/>
      <c r="C872" s="11" t="n"/>
      <c r="D872" s="14" t="n"/>
      <c r="E872" s="11" t="n"/>
      <c r="F872" s="11" t="n"/>
      <c r="G872" s="11" t="n"/>
      <c r="H872" s="11" t="n"/>
    </row>
    <row r="873">
      <c r="A873" s="15" t="n"/>
      <c r="B873" s="11" t="n"/>
      <c r="C873" s="11" t="n"/>
      <c r="D873" s="14" t="n"/>
      <c r="E873" s="11" t="n"/>
      <c r="F873" s="11" t="n"/>
      <c r="G873" s="11" t="n"/>
      <c r="H873" s="11" t="n"/>
    </row>
    <row r="874">
      <c r="A874" s="15" t="n"/>
      <c r="B874" s="11" t="n"/>
      <c r="C874" s="11" t="n"/>
      <c r="D874" s="14" t="n"/>
      <c r="E874" s="11" t="n"/>
      <c r="F874" s="11" t="n"/>
      <c r="G874" s="11" t="n"/>
      <c r="H874" s="11" t="n"/>
    </row>
    <row r="875">
      <c r="A875" s="15" t="n"/>
      <c r="B875" s="11" t="n"/>
      <c r="C875" s="11" t="n"/>
      <c r="D875" s="14" t="n"/>
      <c r="E875" s="11" t="n"/>
      <c r="F875" s="11" t="n"/>
      <c r="G875" s="11" t="n"/>
      <c r="H875" s="11" t="n"/>
    </row>
    <row r="876">
      <c r="A876" s="15" t="n"/>
      <c r="B876" s="11" t="n"/>
      <c r="C876" s="11" t="n"/>
      <c r="D876" s="14" t="n"/>
      <c r="E876" s="11" t="n"/>
      <c r="F876" s="11" t="n"/>
      <c r="G876" s="11" t="n"/>
      <c r="H876" s="11" t="n"/>
    </row>
    <row r="877">
      <c r="A877" s="15" t="n"/>
      <c r="B877" s="11" t="n"/>
      <c r="C877" s="11" t="n"/>
      <c r="D877" s="14" t="n"/>
      <c r="E877" s="11" t="n"/>
      <c r="F877" s="11" t="n"/>
      <c r="G877" s="11" t="n"/>
      <c r="H877" s="11" t="n"/>
    </row>
    <row r="878">
      <c r="A878" s="15" t="n"/>
      <c r="B878" s="11" t="n"/>
      <c r="C878" s="11" t="n"/>
      <c r="D878" s="14" t="n"/>
      <c r="E878" s="11" t="n"/>
      <c r="F878" s="11" t="n"/>
      <c r="G878" s="11" t="n"/>
      <c r="H878" s="11" t="n"/>
    </row>
    <row r="879">
      <c r="A879" s="15" t="n"/>
      <c r="B879" s="11" t="n"/>
      <c r="C879" s="11" t="n"/>
      <c r="D879" s="14" t="n"/>
      <c r="E879" s="11" t="n"/>
      <c r="F879" s="11" t="n"/>
      <c r="G879" s="11" t="n"/>
      <c r="H879" s="11" t="n"/>
    </row>
    <row r="880">
      <c r="A880" s="15" t="n"/>
      <c r="B880" s="11" t="n"/>
      <c r="C880" s="11" t="n"/>
      <c r="D880" s="14" t="n"/>
      <c r="E880" s="11" t="n"/>
      <c r="F880" s="11" t="n"/>
      <c r="G880" s="11" t="n"/>
      <c r="H880" s="11" t="n"/>
    </row>
    <row r="881">
      <c r="A881" s="15" t="n"/>
      <c r="B881" s="11" t="n"/>
      <c r="C881" s="11" t="n"/>
      <c r="D881" s="14" t="n"/>
      <c r="E881" s="11" t="n"/>
      <c r="F881" s="11" t="n"/>
      <c r="G881" s="11" t="n"/>
      <c r="H881" s="11" t="n"/>
    </row>
    <row r="882">
      <c r="A882" s="15" t="n"/>
      <c r="B882" s="11" t="n"/>
      <c r="C882" s="11" t="n"/>
      <c r="D882" s="14" t="n"/>
      <c r="E882" s="11" t="n"/>
      <c r="F882" s="11" t="n"/>
      <c r="G882" s="11" t="n"/>
      <c r="H882" s="11" t="n"/>
    </row>
    <row r="883">
      <c r="A883" s="15" t="n"/>
      <c r="B883" s="11" t="n"/>
      <c r="C883" s="11" t="n"/>
      <c r="D883" s="14" t="n"/>
      <c r="E883" s="11" t="n"/>
      <c r="F883" s="11" t="n"/>
      <c r="G883" s="11" t="n"/>
      <c r="H883" s="11" t="n"/>
    </row>
    <row r="884">
      <c r="A884" s="15" t="n"/>
      <c r="B884" s="11" t="n"/>
      <c r="C884" s="11" t="n"/>
      <c r="D884" s="14" t="n"/>
      <c r="E884" s="11" t="n"/>
      <c r="F884" s="11" t="n"/>
      <c r="G884" s="11" t="n"/>
      <c r="H884" s="11" t="n"/>
    </row>
    <row r="885">
      <c r="A885" s="15" t="n"/>
      <c r="B885" s="11" t="n"/>
      <c r="C885" s="11" t="n"/>
      <c r="D885" s="14" t="n"/>
      <c r="E885" s="11" t="n"/>
      <c r="F885" s="11" t="n"/>
      <c r="G885" s="11" t="n"/>
      <c r="H885" s="11" t="n"/>
    </row>
    <row r="886">
      <c r="A886" s="15" t="n"/>
      <c r="B886" s="11" t="n"/>
      <c r="C886" s="11" t="n"/>
      <c r="D886" s="14" t="n"/>
      <c r="E886" s="11" t="n"/>
      <c r="F886" s="11" t="n"/>
      <c r="G886" s="11" t="n"/>
      <c r="H886" s="11" t="n"/>
    </row>
    <row r="887">
      <c r="A887" s="15" t="n"/>
      <c r="B887" s="11" t="n"/>
      <c r="C887" s="11" t="n"/>
      <c r="D887" s="14" t="n"/>
      <c r="E887" s="11" t="n"/>
      <c r="F887" s="11" t="n"/>
      <c r="G887" s="11" t="n"/>
      <c r="H887" s="11" t="n"/>
    </row>
    <row r="888">
      <c r="A888" s="15" t="n"/>
      <c r="B888" s="11" t="n"/>
      <c r="C888" s="11" t="n"/>
      <c r="D888" s="14" t="n"/>
      <c r="E888" s="11" t="n"/>
      <c r="F888" s="11" t="n"/>
      <c r="G888" s="11" t="n"/>
      <c r="H888" s="11" t="n"/>
    </row>
    <row r="889">
      <c r="A889" s="15" t="n"/>
      <c r="B889" s="11" t="n"/>
      <c r="C889" s="11" t="n"/>
      <c r="D889" s="14" t="n"/>
      <c r="E889" s="11" t="n"/>
      <c r="F889" s="11" t="n"/>
      <c r="G889" s="11" t="n"/>
      <c r="H889" s="11" t="n"/>
    </row>
    <row r="890">
      <c r="A890" s="15" t="n"/>
      <c r="B890" s="11" t="n"/>
      <c r="C890" s="11" t="n"/>
      <c r="D890" s="14" t="n"/>
      <c r="E890" s="11" t="n"/>
      <c r="F890" s="11" t="n"/>
      <c r="G890" s="11" t="n"/>
      <c r="H890" s="11" t="n"/>
    </row>
    <row r="891">
      <c r="A891" s="15" t="n"/>
      <c r="B891" s="11" t="n"/>
      <c r="C891" s="11" t="n"/>
      <c r="D891" s="14" t="n"/>
      <c r="E891" s="11" t="n"/>
      <c r="F891" s="11" t="n"/>
      <c r="G891" s="11" t="n"/>
      <c r="H891" s="11" t="n"/>
    </row>
    <row r="892">
      <c r="A892" s="15" t="n"/>
      <c r="B892" s="11" t="n"/>
      <c r="C892" s="11" t="n"/>
      <c r="D892" s="14" t="n"/>
      <c r="E892" s="11" t="n"/>
      <c r="F892" s="11" t="n"/>
      <c r="G892" s="11" t="n"/>
      <c r="H892" s="11" t="n"/>
    </row>
    <row r="893">
      <c r="A893" s="15" t="n"/>
      <c r="B893" s="11" t="n"/>
      <c r="C893" s="11" t="n"/>
      <c r="D893" s="14" t="n"/>
      <c r="E893" s="11" t="n"/>
      <c r="F893" s="11" t="n"/>
      <c r="G893" s="11" t="n"/>
      <c r="H893" s="11" t="n"/>
    </row>
    <row r="894">
      <c r="A894" s="15" t="n"/>
      <c r="B894" s="11" t="n"/>
      <c r="C894" s="11" t="n"/>
      <c r="D894" s="14" t="n"/>
      <c r="E894" s="11" t="n"/>
      <c r="F894" s="11" t="n"/>
      <c r="G894" s="11" t="n"/>
      <c r="H894" s="11" t="n"/>
    </row>
    <row r="895">
      <c r="A895" s="15" t="n"/>
      <c r="B895" s="11" t="n"/>
      <c r="C895" s="11" t="n"/>
      <c r="D895" s="14" t="n"/>
      <c r="E895" s="11" t="n"/>
      <c r="F895" s="11" t="n"/>
      <c r="G895" s="11" t="n"/>
      <c r="H895" s="11" t="n"/>
    </row>
    <row r="896">
      <c r="A896" s="15" t="n"/>
      <c r="B896" s="11" t="n"/>
      <c r="C896" s="11" t="n"/>
      <c r="D896" s="14" t="n"/>
      <c r="E896" s="11" t="n"/>
      <c r="F896" s="11" t="n"/>
      <c r="G896" s="11" t="n"/>
      <c r="H896" s="11" t="n"/>
    </row>
    <row r="897">
      <c r="A897" s="15" t="n"/>
      <c r="B897" s="11" t="n"/>
      <c r="C897" s="11" t="n"/>
      <c r="D897" s="14" t="n"/>
      <c r="E897" s="11" t="n"/>
      <c r="F897" s="11" t="n"/>
      <c r="G897" s="11" t="n"/>
      <c r="H897" s="11" t="n"/>
    </row>
    <row r="898">
      <c r="A898" s="15" t="n"/>
      <c r="B898" s="11" t="n"/>
      <c r="C898" s="11" t="n"/>
      <c r="D898" s="14" t="n"/>
      <c r="E898" s="11" t="n"/>
      <c r="F898" s="11" t="n"/>
      <c r="G898" s="11" t="n"/>
      <c r="H898" s="11" t="n"/>
    </row>
    <row r="899">
      <c r="A899" s="15" t="n"/>
      <c r="B899" s="11" t="n"/>
      <c r="C899" s="11" t="n"/>
      <c r="D899" s="14" t="n"/>
      <c r="E899" s="11" t="n"/>
      <c r="F899" s="11" t="n"/>
      <c r="G899" s="11" t="n"/>
      <c r="H899" s="11" t="n"/>
    </row>
    <row r="900">
      <c r="A900" s="15" t="n"/>
      <c r="B900" s="11" t="n"/>
      <c r="C900" s="11" t="n"/>
      <c r="D900" s="14" t="n"/>
      <c r="E900" s="11" t="n"/>
      <c r="F900" s="11" t="n"/>
      <c r="G900" s="11" t="n"/>
      <c r="H900" s="11" t="n"/>
    </row>
    <row r="901">
      <c r="A901" s="15" t="n"/>
      <c r="B901" s="11" t="n"/>
      <c r="C901" s="11" t="n"/>
      <c r="D901" s="14" t="n"/>
      <c r="E901" s="11" t="n"/>
      <c r="F901" s="11" t="n"/>
      <c r="G901" s="11" t="n"/>
      <c r="H901" s="11" t="n"/>
    </row>
    <row r="902">
      <c r="A902" s="15" t="n"/>
      <c r="B902" s="11" t="n"/>
      <c r="C902" s="11" t="n"/>
      <c r="D902" s="14" t="n"/>
      <c r="E902" s="11" t="n"/>
      <c r="F902" s="11" t="n"/>
      <c r="G902" s="11" t="n"/>
      <c r="H902" s="11" t="n"/>
    </row>
    <row r="903">
      <c r="A903" s="15" t="n"/>
      <c r="B903" s="11" t="n"/>
      <c r="C903" s="11" t="n"/>
      <c r="D903" s="14" t="n"/>
      <c r="E903" s="11" t="n"/>
      <c r="F903" s="11" t="n"/>
      <c r="G903" s="11" t="n"/>
      <c r="H903" s="11" t="n"/>
    </row>
    <row r="904">
      <c r="A904" s="15" t="n"/>
      <c r="B904" s="11" t="n"/>
      <c r="C904" s="11" t="n"/>
      <c r="D904" s="14" t="n"/>
      <c r="E904" s="11" t="n"/>
      <c r="F904" s="11" t="n"/>
      <c r="G904" s="11" t="n"/>
      <c r="H904" s="11" t="n"/>
    </row>
    <row r="905">
      <c r="A905" s="15" t="n"/>
      <c r="B905" s="11" t="n"/>
      <c r="C905" s="11" t="n"/>
      <c r="D905" s="14" t="n"/>
      <c r="E905" s="11" t="n"/>
      <c r="F905" s="11" t="n"/>
      <c r="G905" s="11" t="n"/>
      <c r="H905" s="11" t="n"/>
    </row>
    <row r="906">
      <c r="A906" s="15" t="n"/>
      <c r="B906" s="11" t="n"/>
      <c r="C906" s="11" t="n"/>
      <c r="D906" s="14" t="n"/>
      <c r="E906" s="11" t="n"/>
      <c r="F906" s="11" t="n"/>
      <c r="G906" s="11" t="n"/>
      <c r="H906" s="11" t="n"/>
    </row>
    <row r="907">
      <c r="A907" s="15" t="n"/>
      <c r="B907" s="11" t="n"/>
      <c r="C907" s="11" t="n"/>
      <c r="D907" s="14" t="n"/>
      <c r="E907" s="11" t="n"/>
      <c r="F907" s="11" t="n"/>
      <c r="G907" s="11" t="n"/>
      <c r="H907" s="11" t="n"/>
    </row>
    <row r="908">
      <c r="A908" s="15" t="n"/>
      <c r="B908" s="11" t="n"/>
      <c r="C908" s="11" t="n"/>
      <c r="D908" s="14" t="n"/>
      <c r="E908" s="11" t="n"/>
      <c r="F908" s="11" t="n"/>
      <c r="G908" s="11" t="n"/>
      <c r="H908" s="11" t="n"/>
    </row>
    <row r="909">
      <c r="A909" s="15" t="n"/>
      <c r="B909" s="11" t="n"/>
      <c r="C909" s="11" t="n"/>
      <c r="D909" s="14" t="n"/>
      <c r="E909" s="11" t="n"/>
      <c r="F909" s="11" t="n"/>
      <c r="G909" s="11" t="n"/>
      <c r="H909" s="11" t="n"/>
    </row>
    <row r="910">
      <c r="A910" s="15" t="n"/>
      <c r="B910" s="11" t="n"/>
      <c r="C910" s="11" t="n"/>
      <c r="D910" s="14" t="n"/>
      <c r="E910" s="11" t="n"/>
      <c r="F910" s="11" t="n"/>
      <c r="G910" s="11" t="n"/>
      <c r="H910" s="11" t="n"/>
    </row>
    <row r="911">
      <c r="A911" s="15" t="n"/>
      <c r="B911" s="11" t="n"/>
      <c r="C911" s="11" t="n"/>
      <c r="D911" s="14" t="n"/>
      <c r="E911" s="11" t="n"/>
      <c r="F911" s="11" t="n"/>
      <c r="G911" s="11" t="n"/>
      <c r="H911" s="11" t="n"/>
    </row>
    <row r="912">
      <c r="A912" s="15" t="n"/>
      <c r="B912" s="11" t="n"/>
      <c r="C912" s="11" t="n"/>
      <c r="D912" s="14" t="n"/>
      <c r="E912" s="11" t="n"/>
      <c r="F912" s="11" t="n"/>
      <c r="G912" s="11" t="n"/>
      <c r="H912" s="11" t="n"/>
    </row>
    <row r="913">
      <c r="A913" s="15" t="n"/>
      <c r="B913" s="11" t="n"/>
      <c r="C913" s="11" t="n"/>
      <c r="D913" s="14" t="n"/>
      <c r="E913" s="11" t="n"/>
      <c r="F913" s="11" t="n"/>
      <c r="G913" s="11" t="n"/>
      <c r="H913" s="11" t="n"/>
    </row>
    <row r="914">
      <c r="A914" s="15" t="n"/>
      <c r="B914" s="11" t="n"/>
      <c r="C914" s="11" t="n"/>
      <c r="D914" s="14" t="n"/>
      <c r="E914" s="11" t="n"/>
      <c r="F914" s="11" t="n"/>
      <c r="G914" s="11" t="n"/>
      <c r="H914" s="11" t="n"/>
    </row>
    <row r="915">
      <c r="A915" s="15" t="n"/>
      <c r="B915" s="11" t="n"/>
      <c r="C915" s="11" t="n"/>
      <c r="D915" s="14" t="n"/>
      <c r="E915" s="11" t="n"/>
      <c r="F915" s="11" t="n"/>
      <c r="G915" s="11" t="n"/>
      <c r="H915" s="11" t="n"/>
    </row>
    <row r="916">
      <c r="A916" s="15" t="n"/>
      <c r="B916" s="11" t="n"/>
      <c r="C916" s="11" t="n"/>
      <c r="D916" s="14" t="n"/>
      <c r="E916" s="11" t="n"/>
      <c r="F916" s="11" t="n"/>
      <c r="G916" s="11" t="n"/>
      <c r="H916" s="11" t="n"/>
    </row>
    <row r="917">
      <c r="A917" s="15" t="n"/>
      <c r="B917" s="11" t="n"/>
      <c r="C917" s="11" t="n"/>
      <c r="D917" s="14" t="n"/>
      <c r="E917" s="11" t="n"/>
      <c r="F917" s="11" t="n"/>
      <c r="G917" s="11" t="n"/>
      <c r="H917" s="11" t="n"/>
    </row>
    <row r="918">
      <c r="A918" s="15" t="n"/>
      <c r="B918" s="11" t="n"/>
      <c r="C918" s="11" t="n"/>
      <c r="D918" s="14" t="n"/>
      <c r="E918" s="11" t="n"/>
      <c r="F918" s="11" t="n"/>
      <c r="G918" s="11" t="n"/>
      <c r="H918" s="11" t="n"/>
    </row>
    <row r="919">
      <c r="A919" s="15" t="n"/>
      <c r="B919" s="11" t="n"/>
      <c r="C919" s="11" t="n"/>
      <c r="D919" s="14" t="n"/>
      <c r="E919" s="11" t="n"/>
      <c r="F919" s="11" t="n"/>
      <c r="G919" s="11" t="n"/>
      <c r="H919" s="11" t="n"/>
    </row>
    <row r="920">
      <c r="A920" s="15" t="n"/>
      <c r="B920" s="11" t="n"/>
      <c r="C920" s="11" t="n"/>
      <c r="D920" s="14" t="n"/>
      <c r="E920" s="11" t="n"/>
      <c r="F920" s="11" t="n"/>
      <c r="G920" s="11" t="n"/>
      <c r="H920" s="11" t="n"/>
    </row>
    <row r="921">
      <c r="A921" s="15" t="n"/>
      <c r="B921" s="11" t="n"/>
      <c r="C921" s="11" t="n"/>
      <c r="D921" s="14" t="n"/>
      <c r="E921" s="11" t="n"/>
      <c r="F921" s="11" t="n"/>
      <c r="G921" s="11" t="n"/>
      <c r="H921" s="11" t="n"/>
    </row>
    <row r="922">
      <c r="A922" s="15" t="n"/>
      <c r="B922" s="11" t="n"/>
      <c r="C922" s="11" t="n"/>
      <c r="D922" s="14" t="n"/>
      <c r="E922" s="11" t="n"/>
      <c r="F922" s="11" t="n"/>
      <c r="G922" s="11" t="n"/>
      <c r="H922" s="11" t="n"/>
    </row>
    <row r="923">
      <c r="A923" s="15" t="n"/>
      <c r="B923" s="11" t="n"/>
      <c r="C923" s="11" t="n"/>
      <c r="D923" s="14" t="n"/>
      <c r="E923" s="11" t="n"/>
      <c r="F923" s="11" t="n"/>
      <c r="G923" s="11" t="n"/>
      <c r="H923" s="11" t="n"/>
    </row>
    <row r="924">
      <c r="A924" s="15" t="n"/>
      <c r="B924" s="11" t="n"/>
      <c r="C924" s="11" t="n"/>
      <c r="D924" s="14" t="n"/>
      <c r="E924" s="11" t="n"/>
      <c r="F924" s="11" t="n"/>
      <c r="G924" s="11" t="n"/>
      <c r="H924" s="11" t="n"/>
    </row>
    <row r="925">
      <c r="A925" s="15" t="n"/>
      <c r="B925" s="11" t="n"/>
      <c r="C925" s="11" t="n"/>
      <c r="D925" s="14" t="n"/>
      <c r="E925" s="11" t="n"/>
      <c r="F925" s="11" t="n"/>
      <c r="G925" s="11" t="n"/>
      <c r="H925" s="11" t="n"/>
    </row>
    <row r="926">
      <c r="A926" s="15" t="n"/>
      <c r="B926" s="11" t="n"/>
      <c r="C926" s="11" t="n"/>
      <c r="D926" s="14" t="n"/>
      <c r="E926" s="11" t="n"/>
      <c r="F926" s="11" t="n"/>
      <c r="G926" s="11" t="n"/>
      <c r="H926" s="11" t="n"/>
    </row>
    <row r="927">
      <c r="A927" s="15" t="n"/>
      <c r="B927" s="11" t="n"/>
      <c r="C927" s="11" t="n"/>
      <c r="D927" s="14" t="n"/>
      <c r="E927" s="11" t="n"/>
      <c r="F927" s="11" t="n"/>
      <c r="G927" s="11" t="n"/>
      <c r="H927" s="11" t="n"/>
    </row>
    <row r="928">
      <c r="A928" s="15" t="n"/>
      <c r="B928" s="11" t="n"/>
      <c r="C928" s="11" t="n"/>
      <c r="D928" s="14" t="n"/>
      <c r="E928" s="11" t="n"/>
      <c r="F928" s="11" t="n"/>
      <c r="G928" s="11" t="n"/>
      <c r="H928" s="11" t="n"/>
    </row>
    <row r="929">
      <c r="A929" s="15" t="n"/>
      <c r="B929" s="11" t="n"/>
      <c r="C929" s="11" t="n"/>
      <c r="D929" s="14" t="n"/>
      <c r="E929" s="11" t="n"/>
      <c r="F929" s="11" t="n"/>
      <c r="G929" s="11" t="n"/>
      <c r="H929" s="11" t="n"/>
    </row>
    <row r="930">
      <c r="A930" s="15" t="n"/>
      <c r="B930" s="11" t="n"/>
      <c r="C930" s="11" t="n"/>
      <c r="D930" s="14" t="n"/>
      <c r="E930" s="11" t="n"/>
      <c r="F930" s="11" t="n"/>
      <c r="G930" s="11" t="n"/>
      <c r="H930" s="11" t="n"/>
    </row>
    <row r="931">
      <c r="A931" s="15" t="n"/>
      <c r="B931" s="11" t="n"/>
      <c r="C931" s="11" t="n"/>
      <c r="D931" s="14" t="n"/>
      <c r="E931" s="11" t="n"/>
      <c r="F931" s="11" t="n"/>
      <c r="G931" s="11" t="n"/>
      <c r="H931" s="11" t="n"/>
    </row>
    <row r="932">
      <c r="A932" s="15" t="n"/>
      <c r="B932" s="11" t="n"/>
      <c r="C932" s="11" t="n"/>
      <c r="D932" s="14" t="n"/>
      <c r="E932" s="11" t="n"/>
      <c r="F932" s="11" t="n"/>
      <c r="G932" s="11" t="n"/>
      <c r="H932" s="11" t="n"/>
    </row>
    <row r="933">
      <c r="A933" s="15" t="n"/>
      <c r="B933" s="11" t="n"/>
      <c r="C933" s="11" t="n"/>
      <c r="D933" s="14" t="n"/>
      <c r="E933" s="11" t="n"/>
      <c r="F933" s="11" t="n"/>
      <c r="G933" s="11" t="n"/>
      <c r="H933" s="11" t="n"/>
    </row>
    <row r="934">
      <c r="A934" s="15" t="n"/>
      <c r="B934" s="11" t="n"/>
      <c r="C934" s="11" t="n"/>
      <c r="D934" s="14" t="n"/>
      <c r="E934" s="11" t="n"/>
      <c r="F934" s="11" t="n"/>
      <c r="G934" s="11" t="n"/>
      <c r="H934" s="11" t="n"/>
    </row>
    <row r="935">
      <c r="A935" s="15" t="n"/>
      <c r="B935" s="11" t="n"/>
      <c r="C935" s="11" t="n"/>
      <c r="D935" s="14" t="n"/>
      <c r="E935" s="11" t="n"/>
      <c r="F935" s="11" t="n"/>
      <c r="G935" s="11" t="n"/>
      <c r="H935" s="11" t="n"/>
    </row>
    <row r="936">
      <c r="A936" s="15" t="n"/>
      <c r="B936" s="11" t="n"/>
      <c r="C936" s="11" t="n"/>
      <c r="D936" s="14" t="n"/>
      <c r="E936" s="11" t="n"/>
      <c r="F936" s="11" t="n"/>
      <c r="G936" s="11" t="n"/>
      <c r="H936" s="11" t="n"/>
    </row>
    <row r="937">
      <c r="A937" s="15" t="n"/>
      <c r="B937" s="11" t="n"/>
      <c r="C937" s="11" t="n"/>
      <c r="D937" s="14" t="n"/>
      <c r="E937" s="11" t="n"/>
      <c r="F937" s="11" t="n"/>
      <c r="G937" s="11" t="n"/>
      <c r="H937" s="11" t="n"/>
    </row>
    <row r="938">
      <c r="A938" s="15" t="n"/>
      <c r="B938" s="11" t="n"/>
      <c r="C938" s="11" t="n"/>
      <c r="D938" s="14" t="n"/>
      <c r="E938" s="11" t="n"/>
      <c r="F938" s="11" t="n"/>
      <c r="G938" s="11" t="n"/>
      <c r="H938" s="11" t="n"/>
    </row>
    <row r="939">
      <c r="A939" s="15" t="n"/>
      <c r="B939" s="11" t="n"/>
      <c r="C939" s="11" t="n"/>
      <c r="D939" s="14" t="n"/>
      <c r="E939" s="11" t="n"/>
      <c r="F939" s="11" t="n"/>
      <c r="G939" s="11" t="n"/>
      <c r="H939" s="11" t="n"/>
    </row>
    <row r="940">
      <c r="A940" s="15" t="n"/>
      <c r="B940" s="11" t="n"/>
      <c r="C940" s="11" t="n"/>
      <c r="D940" s="14" t="n"/>
      <c r="E940" s="11" t="n"/>
      <c r="F940" s="11" t="n"/>
      <c r="G940" s="11" t="n"/>
      <c r="H940" s="11" t="n"/>
    </row>
    <row r="941">
      <c r="A941" s="15" t="n"/>
      <c r="B941" s="11" t="n"/>
      <c r="C941" s="11" t="n"/>
      <c r="D941" s="14" t="n"/>
      <c r="E941" s="11" t="n"/>
      <c r="F941" s="11" t="n"/>
      <c r="G941" s="11" t="n"/>
      <c r="H941" s="11" t="n"/>
    </row>
    <row r="942">
      <c r="A942" s="15" t="n"/>
      <c r="B942" s="11" t="n"/>
      <c r="C942" s="11" t="n"/>
      <c r="D942" s="14" t="n"/>
      <c r="E942" s="11" t="n"/>
      <c r="F942" s="11" t="n"/>
      <c r="G942" s="11" t="n"/>
      <c r="H942" s="11" t="n"/>
    </row>
    <row r="943">
      <c r="A943" s="15" t="n"/>
      <c r="B943" s="11" t="n"/>
      <c r="C943" s="11" t="n"/>
      <c r="D943" s="14" t="n"/>
      <c r="E943" s="11" t="n"/>
      <c r="F943" s="11" t="n"/>
      <c r="G943" s="11" t="n"/>
      <c r="H943" s="11" t="n"/>
    </row>
    <row r="944">
      <c r="A944" s="15" t="n"/>
      <c r="B944" s="11" t="n"/>
      <c r="C944" s="11" t="n"/>
      <c r="D944" s="14" t="n"/>
      <c r="E944" s="11" t="n"/>
      <c r="F944" s="11" t="n"/>
      <c r="G944" s="11" t="n"/>
      <c r="H944" s="11" t="n"/>
    </row>
    <row r="945">
      <c r="A945" s="15" t="n"/>
      <c r="B945" s="11" t="n"/>
      <c r="C945" s="11" t="n"/>
      <c r="D945" s="14" t="n"/>
      <c r="E945" s="11" t="n"/>
      <c r="F945" s="11" t="n"/>
      <c r="G945" s="11" t="n"/>
      <c r="H945" s="11" t="n"/>
    </row>
    <row r="946">
      <c r="A946" s="15" t="n"/>
      <c r="B946" s="11" t="n"/>
      <c r="C946" s="11" t="n"/>
      <c r="D946" s="14" t="n"/>
      <c r="E946" s="11" t="n"/>
      <c r="F946" s="11" t="n"/>
      <c r="G946" s="11" t="n"/>
      <c r="H946" s="11" t="n"/>
    </row>
    <row r="947">
      <c r="A947" s="15" t="n"/>
      <c r="B947" s="11" t="n"/>
      <c r="C947" s="11" t="n"/>
      <c r="D947" s="14" t="n"/>
      <c r="E947" s="11" t="n"/>
      <c r="F947" s="11" t="n"/>
      <c r="G947" s="11" t="n"/>
      <c r="H947" s="11" t="n"/>
    </row>
    <row r="948">
      <c r="A948" s="15" t="n"/>
      <c r="B948" s="11" t="n"/>
      <c r="C948" s="11" t="n"/>
      <c r="D948" s="14" t="n"/>
      <c r="E948" s="11" t="n"/>
      <c r="F948" s="11" t="n"/>
      <c r="G948" s="11" t="n"/>
      <c r="H948" s="11" t="n"/>
    </row>
    <row r="949">
      <c r="A949" s="15" t="n"/>
      <c r="B949" s="11" t="n"/>
      <c r="C949" s="11" t="n"/>
      <c r="D949" s="14" t="n"/>
      <c r="E949" s="11" t="n"/>
      <c r="F949" s="11" t="n"/>
      <c r="G949" s="11" t="n"/>
      <c r="H949" s="11" t="n"/>
    </row>
    <row r="950">
      <c r="A950" s="15" t="n"/>
      <c r="B950" s="11" t="n"/>
      <c r="C950" s="11" t="n"/>
      <c r="D950" s="14" t="n"/>
      <c r="E950" s="11" t="n"/>
      <c r="F950" s="11" t="n"/>
      <c r="G950" s="11" t="n"/>
      <c r="H950" s="11" t="n"/>
    </row>
    <row r="951">
      <c r="A951" s="15" t="n"/>
      <c r="B951" s="11" t="n"/>
      <c r="C951" s="11" t="n"/>
      <c r="D951" s="14" t="n"/>
      <c r="E951" s="11" t="n"/>
      <c r="F951" s="11" t="n"/>
      <c r="G951" s="11" t="n"/>
      <c r="H951" s="11" t="n"/>
    </row>
    <row r="952">
      <c r="A952" s="15" t="n"/>
      <c r="B952" s="11" t="n"/>
      <c r="C952" s="11" t="n"/>
      <c r="D952" s="14" t="n"/>
      <c r="E952" s="11" t="n"/>
      <c r="F952" s="11" t="n"/>
      <c r="G952" s="11" t="n"/>
      <c r="H952" s="11" t="n"/>
    </row>
    <row r="953">
      <c r="A953" s="15" t="n"/>
      <c r="B953" s="11" t="n"/>
      <c r="C953" s="11" t="n"/>
      <c r="D953" s="14" t="n"/>
      <c r="E953" s="11" t="n"/>
      <c r="F953" s="11" t="n"/>
      <c r="G953" s="11" t="n"/>
      <c r="H953" s="11" t="n"/>
    </row>
    <row r="954">
      <c r="A954" s="15" t="n"/>
      <c r="B954" s="11" t="n"/>
      <c r="C954" s="11" t="n"/>
      <c r="D954" s="14" t="n"/>
      <c r="E954" s="11" t="n"/>
      <c r="F954" s="11" t="n"/>
      <c r="G954" s="11" t="n"/>
      <c r="H954" s="11" t="n"/>
    </row>
    <row r="955">
      <c r="A955" s="15" t="n"/>
      <c r="B955" s="11" t="n"/>
      <c r="C955" s="11" t="n"/>
      <c r="D955" s="14" t="n"/>
      <c r="E955" s="11" t="n"/>
      <c r="F955" s="11" t="n"/>
      <c r="G955" s="11" t="n"/>
      <c r="H955" s="11" t="n"/>
    </row>
    <row r="956">
      <c r="A956" s="15" t="n"/>
      <c r="B956" s="11" t="n"/>
      <c r="C956" s="11" t="n"/>
      <c r="D956" s="14" t="n"/>
      <c r="E956" s="11" t="n"/>
      <c r="F956" s="11" t="n"/>
      <c r="G956" s="11" t="n"/>
      <c r="H956" s="11" t="n"/>
    </row>
    <row r="957">
      <c r="A957" s="15" t="n"/>
      <c r="B957" s="11" t="n"/>
      <c r="C957" s="11" t="n"/>
      <c r="D957" s="14" t="n"/>
      <c r="E957" s="11" t="n"/>
      <c r="F957" s="11" t="n"/>
      <c r="G957" s="11" t="n"/>
      <c r="H957" s="11" t="n"/>
    </row>
    <row r="958">
      <c r="A958" s="15" t="n"/>
      <c r="B958" s="11" t="n"/>
      <c r="C958" s="11" t="n"/>
      <c r="D958" s="14" t="n"/>
      <c r="E958" s="11" t="n"/>
      <c r="F958" s="11" t="n"/>
      <c r="G958" s="11" t="n"/>
      <c r="H958" s="11" t="n"/>
    </row>
    <row r="959">
      <c r="A959" s="15" t="n"/>
      <c r="B959" s="11" t="n"/>
      <c r="C959" s="11" t="n"/>
      <c r="D959" s="14" t="n"/>
      <c r="E959" s="11" t="n"/>
      <c r="F959" s="11" t="n"/>
      <c r="G959" s="11" t="n"/>
      <c r="H959" s="11" t="n"/>
    </row>
    <row r="960">
      <c r="A960" s="15" t="n"/>
      <c r="B960" s="11" t="n"/>
      <c r="C960" s="11" t="n"/>
      <c r="D960" s="14" t="n"/>
      <c r="E960" s="11" t="n"/>
      <c r="F960" s="11" t="n"/>
      <c r="G960" s="11" t="n"/>
      <c r="H960" s="11" t="n"/>
    </row>
    <row r="961">
      <c r="A961" s="15" t="n"/>
      <c r="B961" s="11" t="n"/>
      <c r="C961" s="11" t="n"/>
      <c r="D961" s="14" t="n"/>
      <c r="E961" s="11" t="n"/>
      <c r="F961" s="11" t="n"/>
      <c r="G961" s="11" t="n"/>
      <c r="H961" s="11" t="n"/>
    </row>
    <row r="962">
      <c r="A962" s="15" t="n"/>
      <c r="B962" s="11" t="n"/>
      <c r="C962" s="11" t="n"/>
      <c r="D962" s="14" t="n"/>
      <c r="E962" s="11" t="n"/>
      <c r="F962" s="11" t="n"/>
      <c r="G962" s="11" t="n"/>
      <c r="H962" s="11" t="n"/>
    </row>
    <row r="963">
      <c r="A963" s="15" t="n"/>
      <c r="B963" s="11" t="n"/>
      <c r="C963" s="11" t="n"/>
      <c r="D963" s="14" t="n"/>
      <c r="E963" s="11" t="n"/>
      <c r="F963" s="11" t="n"/>
      <c r="G963" s="11" t="n"/>
      <c r="H963" s="11" t="n"/>
    </row>
    <row r="964">
      <c r="A964" s="15" t="n"/>
      <c r="B964" s="11" t="n"/>
      <c r="C964" s="11" t="n"/>
      <c r="D964" s="14" t="n"/>
      <c r="E964" s="11" t="n"/>
      <c r="F964" s="11" t="n"/>
      <c r="G964" s="11" t="n"/>
      <c r="H964" s="11" t="n"/>
    </row>
    <row r="965">
      <c r="A965" s="15" t="n"/>
      <c r="B965" s="11" t="n"/>
      <c r="C965" s="11" t="n"/>
      <c r="D965" s="14" t="n"/>
      <c r="E965" s="11" t="n"/>
      <c r="F965" s="11" t="n"/>
      <c r="G965" s="11" t="n"/>
      <c r="H965" s="11" t="n"/>
    </row>
    <row r="966">
      <c r="A966" s="15" t="n"/>
      <c r="B966" s="11" t="n"/>
      <c r="C966" s="11" t="n"/>
      <c r="D966" s="14" t="n"/>
      <c r="E966" s="11" t="n"/>
      <c r="F966" s="11" t="n"/>
      <c r="G966" s="11" t="n"/>
      <c r="H966" s="11" t="n"/>
    </row>
    <row r="967">
      <c r="A967" s="15" t="n"/>
      <c r="B967" s="11" t="n"/>
      <c r="C967" s="11" t="n"/>
      <c r="D967" s="14" t="n"/>
      <c r="E967" s="11" t="n"/>
      <c r="F967" s="11" t="n"/>
      <c r="G967" s="11" t="n"/>
      <c r="H967" s="11" t="n"/>
    </row>
    <row r="968">
      <c r="A968" s="15" t="n"/>
      <c r="B968" s="11" t="n"/>
      <c r="C968" s="11" t="n"/>
      <c r="D968" s="14" t="n"/>
      <c r="E968" s="11" t="n"/>
      <c r="F968" s="11" t="n"/>
      <c r="G968" s="11" t="n"/>
      <c r="H968" s="11" t="n"/>
    </row>
    <row r="969">
      <c r="A969" s="15" t="n"/>
      <c r="B969" s="11" t="n"/>
      <c r="C969" s="11" t="n"/>
      <c r="D969" s="14" t="n"/>
      <c r="E969" s="11" t="n"/>
      <c r="F969" s="11" t="n"/>
      <c r="G969" s="11" t="n"/>
      <c r="H969" s="11" t="n"/>
    </row>
    <row r="970">
      <c r="A970" s="15" t="n"/>
      <c r="B970" s="11" t="n"/>
      <c r="C970" s="11" t="n"/>
      <c r="D970" s="14" t="n"/>
      <c r="E970" s="11" t="n"/>
      <c r="F970" s="11" t="n"/>
      <c r="G970" s="11" t="n"/>
      <c r="H970" s="11" t="n"/>
    </row>
    <row r="971">
      <c r="A971" s="15" t="n"/>
      <c r="B971" s="11" t="n"/>
      <c r="C971" s="11" t="n"/>
      <c r="D971" s="14" t="n"/>
      <c r="E971" s="11" t="n"/>
      <c r="F971" s="11" t="n"/>
      <c r="G971" s="11" t="n"/>
      <c r="H971" s="11" t="n"/>
    </row>
    <row r="972">
      <c r="A972" s="15" t="n"/>
      <c r="B972" s="11" t="n"/>
      <c r="C972" s="11" t="n"/>
      <c r="D972" s="14" t="n"/>
      <c r="E972" s="11" t="n"/>
      <c r="F972" s="11" t="n"/>
      <c r="G972" s="11" t="n"/>
      <c r="H972" s="11" t="n"/>
    </row>
    <row r="973">
      <c r="A973" s="15" t="n"/>
      <c r="B973" s="11" t="n"/>
      <c r="C973" s="11" t="n"/>
      <c r="D973" s="14" t="n"/>
      <c r="E973" s="11" t="n"/>
      <c r="F973" s="11" t="n"/>
      <c r="G973" s="11" t="n"/>
      <c r="H973" s="11" t="n"/>
    </row>
    <row r="974">
      <c r="A974" s="15" t="n"/>
      <c r="B974" s="11" t="n"/>
      <c r="C974" s="11" t="n"/>
      <c r="D974" s="14" t="n"/>
      <c r="E974" s="11" t="n"/>
      <c r="F974" s="11" t="n"/>
      <c r="G974" s="11" t="n"/>
      <c r="H974" s="11" t="n"/>
    </row>
    <row r="975">
      <c r="A975" s="15" t="n"/>
      <c r="B975" s="11" t="n"/>
      <c r="C975" s="11" t="n"/>
      <c r="D975" s="14" t="n"/>
      <c r="E975" s="11" t="n"/>
      <c r="F975" s="11" t="n"/>
      <c r="G975" s="11" t="n"/>
      <c r="H975" s="11" t="n"/>
    </row>
    <row r="976">
      <c r="A976" s="15" t="n"/>
      <c r="B976" s="11" t="n"/>
      <c r="C976" s="11" t="n"/>
      <c r="D976" s="14" t="n"/>
      <c r="E976" s="11" t="n"/>
      <c r="F976" s="11" t="n"/>
      <c r="G976" s="11" t="n"/>
      <c r="H976" s="11" t="n"/>
    </row>
    <row r="977">
      <c r="A977" s="15" t="n"/>
      <c r="B977" s="11" t="n"/>
      <c r="C977" s="11" t="n"/>
      <c r="D977" s="14" t="n"/>
      <c r="E977" s="11" t="n"/>
      <c r="F977" s="11" t="n"/>
      <c r="G977" s="11" t="n"/>
      <c r="H977" s="11" t="n"/>
    </row>
    <row r="978">
      <c r="A978" s="15" t="n"/>
      <c r="B978" s="11" t="n"/>
      <c r="C978" s="11" t="n"/>
      <c r="D978" s="14" t="n"/>
      <c r="E978" s="11" t="n"/>
      <c r="F978" s="11" t="n"/>
      <c r="G978" s="11" t="n"/>
      <c r="H978" s="11" t="n"/>
    </row>
    <row r="979">
      <c r="A979" s="15" t="n"/>
      <c r="B979" s="11" t="n"/>
      <c r="C979" s="11" t="n"/>
      <c r="D979" s="14" t="n"/>
      <c r="E979" s="11" t="n"/>
      <c r="F979" s="11" t="n"/>
      <c r="G979" s="11" t="n"/>
      <c r="H979" s="11" t="n"/>
    </row>
    <row r="980">
      <c r="A980" s="15" t="n"/>
      <c r="B980" s="11" t="n"/>
      <c r="C980" s="11" t="n"/>
      <c r="D980" s="14" t="n"/>
      <c r="E980" s="11" t="n"/>
      <c r="F980" s="11" t="n"/>
      <c r="G980" s="11" t="n"/>
      <c r="H980" s="11" t="n"/>
    </row>
    <row r="981">
      <c r="A981" s="15" t="n"/>
      <c r="B981" s="11" t="n"/>
      <c r="C981" s="11" t="n"/>
      <c r="D981" s="14" t="n"/>
      <c r="E981" s="11" t="n"/>
      <c r="F981" s="11" t="n"/>
      <c r="G981" s="11" t="n"/>
      <c r="H981" s="11" t="n"/>
    </row>
    <row r="982">
      <c r="A982" s="15" t="n"/>
      <c r="B982" s="11" t="n"/>
      <c r="C982" s="11" t="n"/>
      <c r="D982" s="14" t="n"/>
      <c r="E982" s="11" t="n"/>
      <c r="F982" s="11" t="n"/>
      <c r="G982" s="11" t="n"/>
      <c r="H982" s="11" t="n"/>
    </row>
    <row r="983">
      <c r="A983" s="15" t="n"/>
      <c r="B983" s="11" t="n"/>
      <c r="C983" s="11" t="n"/>
      <c r="D983" s="14" t="n"/>
      <c r="E983" s="11" t="n"/>
      <c r="F983" s="11" t="n"/>
      <c r="G983" s="11" t="n"/>
      <c r="H983" s="11" t="n"/>
    </row>
    <row r="984">
      <c r="A984" s="15" t="n"/>
      <c r="B984" s="11" t="n"/>
      <c r="C984" s="11" t="n"/>
      <c r="D984" s="14" t="n"/>
      <c r="E984" s="11" t="n"/>
      <c r="F984" s="11" t="n"/>
      <c r="G984" s="11" t="n"/>
      <c r="H984" s="11" t="n"/>
    </row>
    <row r="985">
      <c r="A985" s="15" t="n"/>
      <c r="B985" s="11" t="n"/>
      <c r="C985" s="11" t="n"/>
      <c r="D985" s="14" t="n"/>
      <c r="E985" s="11" t="n"/>
      <c r="F985" s="11" t="n"/>
      <c r="G985" s="11" t="n"/>
      <c r="H985" s="11" t="n"/>
    </row>
    <row r="986">
      <c r="A986" s="15" t="n"/>
      <c r="B986" s="11" t="n"/>
      <c r="C986" s="11" t="n"/>
      <c r="D986" s="14" t="n"/>
      <c r="E986" s="11" t="n"/>
      <c r="F986" s="11" t="n"/>
      <c r="G986" s="11" t="n"/>
      <c r="H986" s="11" t="n"/>
    </row>
    <row r="987">
      <c r="A987" s="15" t="n"/>
      <c r="B987" s="11" t="n"/>
      <c r="C987" s="11" t="n"/>
      <c r="D987" s="14" t="n"/>
      <c r="E987" s="11" t="n"/>
      <c r="F987" s="11" t="n"/>
      <c r="G987" s="11" t="n"/>
      <c r="H987" s="11" t="n"/>
    </row>
    <row r="988">
      <c r="A988" s="15" t="n"/>
      <c r="B988" s="11" t="n"/>
      <c r="C988" s="11" t="n"/>
      <c r="D988" s="14" t="n"/>
      <c r="E988" s="11" t="n"/>
      <c r="F988" s="11" t="n"/>
      <c r="G988" s="11" t="n"/>
      <c r="H988" s="11" t="n"/>
    </row>
    <row r="989">
      <c r="A989" s="15" t="n"/>
      <c r="B989" s="11" t="n"/>
      <c r="C989" s="11" t="n"/>
      <c r="D989" s="14" t="n"/>
      <c r="E989" s="11" t="n"/>
      <c r="F989" s="11" t="n"/>
      <c r="G989" s="11" t="n"/>
      <c r="H989" s="11" t="n"/>
    </row>
    <row r="990">
      <c r="A990" s="15" t="n"/>
      <c r="B990" s="11" t="n"/>
      <c r="C990" s="11" t="n"/>
      <c r="D990" s="14" t="n"/>
      <c r="E990" s="11" t="n"/>
      <c r="F990" s="11" t="n"/>
      <c r="G990" s="11" t="n"/>
      <c r="H990" s="11" t="n"/>
    </row>
    <row r="991">
      <c r="A991" s="15" t="n"/>
      <c r="B991" s="11" t="n"/>
      <c r="C991" s="11" t="n"/>
      <c r="D991" s="14" t="n"/>
      <c r="E991" s="11" t="n"/>
      <c r="F991" s="11" t="n"/>
      <c r="G991" s="11" t="n"/>
      <c r="H991" s="11" t="n"/>
    </row>
    <row r="992">
      <c r="A992" s="15" t="n"/>
      <c r="B992" s="11" t="n"/>
      <c r="C992" s="11" t="n"/>
      <c r="D992" s="14" t="n"/>
      <c r="E992" s="11" t="n"/>
      <c r="F992" s="11" t="n"/>
      <c r="G992" s="11" t="n"/>
      <c r="H992" s="11" t="n"/>
    </row>
    <row r="993">
      <c r="A993" s="15" t="n"/>
      <c r="B993" s="11" t="n"/>
      <c r="C993" s="11" t="n"/>
      <c r="D993" s="14" t="n"/>
      <c r="E993" s="11" t="n"/>
      <c r="F993" s="11" t="n"/>
      <c r="G993" s="11" t="n"/>
      <c r="H993" s="11" t="n"/>
    </row>
    <row r="994">
      <c r="A994" s="15" t="n"/>
      <c r="B994" s="11" t="n"/>
      <c r="C994" s="11" t="n"/>
      <c r="D994" s="14" t="n"/>
      <c r="E994" s="11" t="n"/>
      <c r="F994" s="11" t="n"/>
      <c r="G994" s="11" t="n"/>
      <c r="H994" s="11" t="n"/>
    </row>
    <row r="995">
      <c r="A995" s="15" t="n"/>
      <c r="B995" s="11" t="n"/>
      <c r="C995" s="11" t="n"/>
      <c r="D995" s="14" t="n"/>
      <c r="E995" s="11" t="n"/>
      <c r="F995" s="11" t="n"/>
      <c r="G995" s="11" t="n"/>
      <c r="H995" s="11" t="n"/>
    </row>
    <row r="996">
      <c r="A996" s="15" t="n"/>
      <c r="B996" s="11" t="n"/>
      <c r="C996" s="11" t="n"/>
      <c r="D996" s="14" t="n"/>
      <c r="E996" s="11" t="n"/>
      <c r="F996" s="11" t="n"/>
      <c r="G996" s="11" t="n"/>
      <c r="H996" s="11" t="n"/>
    </row>
    <row r="997">
      <c r="A997" s="15" t="n"/>
      <c r="B997" s="11" t="n"/>
      <c r="C997" s="11" t="n"/>
      <c r="D997" s="14" t="n"/>
      <c r="E997" s="11" t="n"/>
      <c r="F997" s="11" t="n"/>
      <c r="G997" s="11" t="n"/>
      <c r="H997" s="11" t="n"/>
    </row>
    <row r="998">
      <c r="A998" s="15" t="n"/>
      <c r="B998" s="11" t="n"/>
      <c r="C998" s="11" t="n"/>
      <c r="D998" s="14" t="n"/>
      <c r="E998" s="11" t="n"/>
      <c r="F998" s="11" t="n"/>
      <c r="G998" s="11" t="n"/>
      <c r="H998" s="11" t="n"/>
    </row>
    <row r="999">
      <c r="A999" s="15" t="n"/>
      <c r="B999" s="11" t="n"/>
      <c r="C999" s="11" t="n"/>
      <c r="D999" s="14" t="n"/>
      <c r="E999" s="11" t="n"/>
      <c r="F999" s="11" t="n"/>
      <c r="G999" s="11" t="n"/>
      <c r="H999" s="11" t="n"/>
    </row>
    <row r="1000">
      <c r="A1000" s="15" t="n"/>
      <c r="B1000" s="11" t="n"/>
      <c r="C1000" s="11" t="n"/>
      <c r="D1000" s="14" t="n"/>
      <c r="E1000" s="11" t="n"/>
      <c r="F1000" s="11" t="n"/>
      <c r="G1000" s="11" t="n"/>
      <c r="H1000" s="11" t="n"/>
    </row>
    <row r="1001">
      <c r="A1001" s="15" t="n"/>
      <c r="B1001" s="11" t="n"/>
      <c r="C1001" s="11" t="n"/>
      <c r="D1001" s="14" t="n"/>
      <c r="E1001" s="11" t="n"/>
      <c r="F1001" s="11" t="n"/>
      <c r="G1001" s="11" t="n"/>
      <c r="H1001" s="11" t="n"/>
    </row>
    <row r="1002">
      <c r="A1002" s="15" t="n"/>
      <c r="B1002" s="11" t="n"/>
      <c r="C1002" s="11" t="n"/>
      <c r="D1002" s="14" t="n"/>
      <c r="E1002" s="11" t="n"/>
      <c r="F1002" s="11" t="n"/>
      <c r="G1002" s="11" t="n"/>
      <c r="H1002" s="11" t="n"/>
    </row>
  </sheetData>
  <mergeCells count="1">
    <mergeCell ref="A1:H1"/>
  </mergeCells>
  <dataValidations count="2">
    <dataValidation sqref="C3:C1002 C6:C505" showDropDown="0" showInputMessage="0" showErrorMessage="0" allowBlank="1" type="list">
      <formula1>=Customers!$A$3:$A$202</formula1>
    </dataValidation>
    <dataValidation sqref="E3:E1002" showDropDown="0" showInputMessage="0" showErrorMessage="0" allowBlank="1" type="list">
      <formula1>"Tiền mặt,Chuyển khoản,POS,Khác"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5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2" customWidth="1" min="4" max="4"/>
    <col width="26" customWidth="1" min="5" max="5"/>
    <col width="16" customWidth="1" min="6" max="6"/>
    <col width="10" customWidth="1" min="7" max="7"/>
    <col width="14" customWidth="1" min="8" max="8"/>
    <col width="14" customWidth="1" min="9" max="9"/>
    <col width="12" customWidth="1" min="10" max="10"/>
    <col width="14" customWidth="1" min="11" max="11"/>
    <col width="10" customWidth="1" min="12" max="12"/>
    <col width="12" customWidth="1" min="13" max="13"/>
    <col width="14" customWidth="1" min="14" max="14"/>
    <col width="14" customWidth="1" min="15" max="15"/>
    <col width="14" customWidth="1" min="16" max="16"/>
    <col width="20" customWidth="1" min="17" max="17"/>
  </cols>
  <sheetData>
    <row r="1">
      <c r="A1" s="1" t="inlineStr">
        <is>
          <t>CÔNG NỢ PHẢI TRẢ (AP) - DANH SÁCH HÓA ĐƠN/BILL</t>
        </is>
      </c>
    </row>
    <row r="3">
      <c r="A3" t="inlineStr">
        <is>
          <t>Ngày chốt:</t>
        </is>
      </c>
      <c r="B3" s="2">
        <f>Settings!B3</f>
        <v/>
      </c>
    </row>
    <row r="4">
      <c r="A4" t="inlineStr">
        <is>
          <t>Số Bill</t>
        </is>
      </c>
      <c r="B4" t="inlineStr">
        <is>
          <t>Ngày Bill</t>
        </is>
      </c>
      <c r="C4" t="inlineStr">
        <is>
          <t>Mã NCC</t>
        </is>
      </c>
      <c r="D4" t="inlineStr">
        <is>
          <t>Tên NCC</t>
        </is>
      </c>
      <c r="E4" t="inlineStr">
        <is>
          <t>Diễn giải</t>
        </is>
      </c>
      <c r="F4" t="inlineStr">
        <is>
          <t>Giá trị trước VAT</t>
        </is>
      </c>
      <c r="G4" t="inlineStr">
        <is>
          <t>VAT %</t>
        </is>
      </c>
      <c r="H4" t="inlineStr">
        <is>
          <t>Tiền VAT</t>
        </is>
      </c>
      <c r="I4" t="inlineStr">
        <is>
          <t>Tổng Bill</t>
        </is>
      </c>
      <c r="J4" t="inlineStr">
        <is>
          <t>Đã trả</t>
        </is>
      </c>
      <c r="K4" t="inlineStr">
        <is>
          <t>Còn phải trả</t>
        </is>
      </c>
      <c r="L4" t="inlineStr">
        <is>
          <t>Term</t>
        </is>
      </c>
      <c r="M4" t="inlineStr">
        <is>
          <t>Ngày đến hạn</t>
        </is>
      </c>
      <c r="N4" t="inlineStr">
        <is>
          <t>Days Past Due</t>
        </is>
      </c>
      <c r="O4" t="inlineStr">
        <is>
          <t>Trạng thái</t>
        </is>
      </c>
      <c r="P4" t="inlineStr">
        <is>
          <t>Số PO/Ref</t>
        </is>
      </c>
      <c r="Q4" t="inlineStr">
        <is>
          <t>Ghi chú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8" t="n"/>
      <c r="I5" s="8" t="n"/>
      <c r="J5" s="8" t="n"/>
      <c r="K5" s="8" t="n"/>
      <c r="L5" s="8" t="n"/>
      <c r="M5" s="8" t="n"/>
      <c r="N5" s="8" t="n"/>
      <c r="O5" s="8" t="n"/>
      <c r="P5" s="8" t="n"/>
      <c r="Q5" s="8" t="n"/>
    </row>
    <row r="6">
      <c r="A6" s="9" t="n"/>
      <c r="B6" s="10" t="n"/>
      <c r="C6" s="9" t="n"/>
      <c r="D6" s="11">
        <f>IF($C6="","",IFERROR(VLOOKUP($C6,Vendors!$A:$B,2,FALSE),""))</f>
        <v/>
      </c>
      <c r="E6" s="9" t="n"/>
      <c r="F6" s="12" t="n"/>
      <c r="G6" s="13" t="n"/>
      <c r="H6" s="14">
        <f>IF($F6="","",ROUND($F6*$G6,0))</f>
        <v/>
      </c>
      <c r="I6" s="14">
        <f>IF($F6="","",$F6+$H6)</f>
        <v/>
      </c>
      <c r="J6" s="14">
        <f>IF($A6="","",SUMIFS(AP_Payments!$D:$D,AP_Payments!$B:$B,$A6))</f>
        <v/>
      </c>
      <c r="K6" s="14">
        <f>IF($A6="","",MAX(0,$I6-$J6))</f>
        <v/>
      </c>
      <c r="L6" s="9" t="n"/>
      <c r="M6" s="15">
        <f>IF(OR($B6="", $L6=""),"", $B6+IFERROR(VLOOKUP($L6,Terms!$A:$B,2,FALSE),0))</f>
        <v/>
      </c>
      <c r="N6" s="16">
        <f>IF(OR($M6="", $K6&lt;=0),"", Settings!$B$3-$M6)</f>
        <v/>
      </c>
      <c r="O6" s="11">
        <f>IF($A6="","",IF($K6=0,"Paid",IF($J6=0,"Open","Partially Paid")))</f>
        <v/>
      </c>
      <c r="P6" s="9" t="n"/>
      <c r="Q6" s="9" t="n"/>
    </row>
    <row r="7">
      <c r="A7" s="9" t="n"/>
      <c r="B7" s="10" t="n"/>
      <c r="C7" s="9" t="n"/>
      <c r="D7" s="11">
        <f>IF($C7="","",IFERROR(VLOOKUP($C7,Vendors!$A:$B,2,FALSE),""))</f>
        <v/>
      </c>
      <c r="E7" s="9" t="n"/>
      <c r="F7" s="12" t="n"/>
      <c r="G7" s="13" t="n"/>
      <c r="H7" s="14">
        <f>IF($F7="","",ROUND($F7*$G7,0))</f>
        <v/>
      </c>
      <c r="I7" s="14">
        <f>IF($F7="","",$F7+$H7)</f>
        <v/>
      </c>
      <c r="J7" s="14">
        <f>IF($A7="","",SUMIFS(AP_Payments!$D:$D,AP_Payments!$B:$B,$A7))</f>
        <v/>
      </c>
      <c r="K7" s="14">
        <f>IF($A7="","",MAX(0,$I7-$J7))</f>
        <v/>
      </c>
      <c r="L7" s="9" t="n"/>
      <c r="M7" s="15">
        <f>IF(OR($B7="", $L7=""),"", $B7+IFERROR(VLOOKUP($L7,Terms!$A:$B,2,FALSE),0))</f>
        <v/>
      </c>
      <c r="N7" s="16">
        <f>IF(OR($M7="", $K7&lt;=0),"", Settings!$B$3-$M7)</f>
        <v/>
      </c>
      <c r="O7" s="11">
        <f>IF($A7="","",IF($K7=0,"Paid",IF($J7=0,"Open","Partially Paid")))</f>
        <v/>
      </c>
      <c r="P7" s="9" t="n"/>
      <c r="Q7" s="9" t="n"/>
    </row>
    <row r="8">
      <c r="A8" s="9" t="n"/>
      <c r="B8" s="10" t="n"/>
      <c r="C8" s="9" t="n"/>
      <c r="D8" s="11">
        <f>IF($C8="","",IFERROR(VLOOKUP($C8,Vendors!$A:$B,2,FALSE),""))</f>
        <v/>
      </c>
      <c r="E8" s="9" t="n"/>
      <c r="F8" s="12" t="n"/>
      <c r="G8" s="13" t="n"/>
      <c r="H8" s="14">
        <f>IF($F8="","",ROUND($F8*$G8,0))</f>
        <v/>
      </c>
      <c r="I8" s="14">
        <f>IF($F8="","",$F8+$H8)</f>
        <v/>
      </c>
      <c r="J8" s="14">
        <f>IF($A8="","",SUMIFS(AP_Payments!$D:$D,AP_Payments!$B:$B,$A8))</f>
        <v/>
      </c>
      <c r="K8" s="14">
        <f>IF($A8="","",MAX(0,$I8-$J8))</f>
        <v/>
      </c>
      <c r="L8" s="9" t="n"/>
      <c r="M8" s="15">
        <f>IF(OR($B8="", $L8=""),"", $B8+IFERROR(VLOOKUP($L8,Terms!$A:$B,2,FALSE),0))</f>
        <v/>
      </c>
      <c r="N8" s="16">
        <f>IF(OR($M8="", $K8&lt;=0),"", Settings!$B$3-$M8)</f>
        <v/>
      </c>
      <c r="O8" s="11">
        <f>IF($A8="","",IF($K8=0,"Paid",IF($J8=0,"Open","Partially Paid")))</f>
        <v/>
      </c>
      <c r="P8" s="9" t="n"/>
      <c r="Q8" s="9" t="n"/>
    </row>
    <row r="9">
      <c r="A9" s="9" t="n"/>
      <c r="B9" s="10" t="n"/>
      <c r="C9" s="9" t="n"/>
      <c r="D9" s="11">
        <f>IF($C9="","",IFERROR(VLOOKUP($C9,Vendors!$A:$B,2,FALSE),""))</f>
        <v/>
      </c>
      <c r="E9" s="9" t="n"/>
      <c r="F9" s="12" t="n"/>
      <c r="G9" s="13" t="n"/>
      <c r="H9" s="14">
        <f>IF($F9="","",ROUND($F9*$G9,0))</f>
        <v/>
      </c>
      <c r="I9" s="14">
        <f>IF($F9="","",$F9+$H9)</f>
        <v/>
      </c>
      <c r="J9" s="14">
        <f>IF($A9="","",SUMIFS(AP_Payments!$D:$D,AP_Payments!$B:$B,$A9))</f>
        <v/>
      </c>
      <c r="K9" s="14">
        <f>IF($A9="","",MAX(0,$I9-$J9))</f>
        <v/>
      </c>
      <c r="L9" s="9" t="n"/>
      <c r="M9" s="15">
        <f>IF(OR($B9="", $L9=""),"", $B9+IFERROR(VLOOKUP($L9,Terms!$A:$B,2,FALSE),0))</f>
        <v/>
      </c>
      <c r="N9" s="16">
        <f>IF(OR($M9="", $K9&lt;=0),"", Settings!$B$3-$M9)</f>
        <v/>
      </c>
      <c r="O9" s="11">
        <f>IF($A9="","",IF($K9=0,"Paid",IF($J9=0,"Open","Partially Paid")))</f>
        <v/>
      </c>
      <c r="P9" s="9" t="n"/>
      <c r="Q9" s="9" t="n"/>
    </row>
    <row r="10">
      <c r="A10" s="9" t="n"/>
      <c r="B10" s="10" t="n"/>
      <c r="C10" s="9" t="n"/>
      <c r="D10" s="11">
        <f>IF($C10="","",IFERROR(VLOOKUP($C10,Vendors!$A:$B,2,FALSE),""))</f>
        <v/>
      </c>
      <c r="E10" s="9" t="n"/>
      <c r="F10" s="12" t="n"/>
      <c r="G10" s="13" t="n"/>
      <c r="H10" s="14">
        <f>IF($F10="","",ROUND($F10*$G10,0))</f>
        <v/>
      </c>
      <c r="I10" s="14">
        <f>IF($F10="","",$F10+$H10)</f>
        <v/>
      </c>
      <c r="J10" s="14">
        <f>IF($A10="","",SUMIFS(AP_Payments!$D:$D,AP_Payments!$B:$B,$A10))</f>
        <v/>
      </c>
      <c r="K10" s="14">
        <f>IF($A10="","",MAX(0,$I10-$J10))</f>
        <v/>
      </c>
      <c r="L10" s="9" t="n"/>
      <c r="M10" s="15">
        <f>IF(OR($B10="", $L10=""),"", $B10+IFERROR(VLOOKUP($L10,Terms!$A:$B,2,FALSE),0))</f>
        <v/>
      </c>
      <c r="N10" s="16">
        <f>IF(OR($M10="", $K10&lt;=0),"", Settings!$B$3-$M10)</f>
        <v/>
      </c>
      <c r="O10" s="11">
        <f>IF($A10="","",IF($K10=0,"Paid",IF($J10=0,"Open","Partially Paid")))</f>
        <v/>
      </c>
      <c r="P10" s="9" t="n"/>
      <c r="Q10" s="9" t="n"/>
    </row>
    <row r="11">
      <c r="A11" s="9" t="n"/>
      <c r="B11" s="10" t="n"/>
      <c r="C11" s="9" t="n"/>
      <c r="D11" s="11">
        <f>IF($C11="","",IFERROR(VLOOKUP($C11,Vendors!$A:$B,2,FALSE),""))</f>
        <v/>
      </c>
      <c r="E11" s="9" t="n"/>
      <c r="F11" s="12" t="n"/>
      <c r="G11" s="13" t="n"/>
      <c r="H11" s="14">
        <f>IF($F11="","",ROUND($F11*$G11,0))</f>
        <v/>
      </c>
      <c r="I11" s="14">
        <f>IF($F11="","",$F11+$H11)</f>
        <v/>
      </c>
      <c r="J11" s="14">
        <f>IF($A11="","",SUMIFS(AP_Payments!$D:$D,AP_Payments!$B:$B,$A11))</f>
        <v/>
      </c>
      <c r="K11" s="14">
        <f>IF($A11="","",MAX(0,$I11-$J11))</f>
        <v/>
      </c>
      <c r="L11" s="9" t="n"/>
      <c r="M11" s="15">
        <f>IF(OR($B11="", $L11=""),"", $B11+IFERROR(VLOOKUP($L11,Terms!$A:$B,2,FALSE),0))</f>
        <v/>
      </c>
      <c r="N11" s="16">
        <f>IF(OR($M11="", $K11&lt;=0),"", Settings!$B$3-$M11)</f>
        <v/>
      </c>
      <c r="O11" s="11">
        <f>IF($A11="","",IF($K11=0,"Paid",IF($J11=0,"Open","Partially Paid")))</f>
        <v/>
      </c>
      <c r="P11" s="9" t="n"/>
      <c r="Q11" s="9" t="n"/>
    </row>
    <row r="12">
      <c r="A12" s="9" t="n"/>
      <c r="B12" s="10" t="n"/>
      <c r="C12" s="9" t="n"/>
      <c r="D12" s="11">
        <f>IF($C12="","",IFERROR(VLOOKUP($C12,Vendors!$A:$B,2,FALSE),""))</f>
        <v/>
      </c>
      <c r="E12" s="9" t="n"/>
      <c r="F12" s="12" t="n"/>
      <c r="G12" s="13" t="n"/>
      <c r="H12" s="14">
        <f>IF($F12="","",ROUND($F12*$G12,0))</f>
        <v/>
      </c>
      <c r="I12" s="14">
        <f>IF($F12="","",$F12+$H12)</f>
        <v/>
      </c>
      <c r="J12" s="14">
        <f>IF($A12="","",SUMIFS(AP_Payments!$D:$D,AP_Payments!$B:$B,$A12))</f>
        <v/>
      </c>
      <c r="K12" s="14">
        <f>IF($A12="","",MAX(0,$I12-$J12))</f>
        <v/>
      </c>
      <c r="L12" s="9" t="n"/>
      <c r="M12" s="15">
        <f>IF(OR($B12="", $L12=""),"", $B12+IFERROR(VLOOKUP($L12,Terms!$A:$B,2,FALSE),0))</f>
        <v/>
      </c>
      <c r="N12" s="16">
        <f>IF(OR($M12="", $K12&lt;=0),"", Settings!$B$3-$M12)</f>
        <v/>
      </c>
      <c r="O12" s="11">
        <f>IF($A12="","",IF($K12=0,"Paid",IF($J12=0,"Open","Partially Paid")))</f>
        <v/>
      </c>
      <c r="P12" s="9" t="n"/>
      <c r="Q12" s="9" t="n"/>
    </row>
    <row r="13">
      <c r="A13" s="9" t="n"/>
      <c r="B13" s="10" t="n"/>
      <c r="C13" s="9" t="n"/>
      <c r="D13" s="11">
        <f>IF($C13="","",IFERROR(VLOOKUP($C13,Vendors!$A:$B,2,FALSE),""))</f>
        <v/>
      </c>
      <c r="E13" s="9" t="n"/>
      <c r="F13" s="12" t="n"/>
      <c r="G13" s="13" t="n"/>
      <c r="H13" s="14">
        <f>IF($F13="","",ROUND($F13*$G13,0))</f>
        <v/>
      </c>
      <c r="I13" s="14">
        <f>IF($F13="","",$F13+$H13)</f>
        <v/>
      </c>
      <c r="J13" s="14">
        <f>IF($A13="","",SUMIFS(AP_Payments!$D:$D,AP_Payments!$B:$B,$A13))</f>
        <v/>
      </c>
      <c r="K13" s="14">
        <f>IF($A13="","",MAX(0,$I13-$J13))</f>
        <v/>
      </c>
      <c r="L13" s="9" t="n"/>
      <c r="M13" s="15">
        <f>IF(OR($B13="", $L13=""),"", $B13+IFERROR(VLOOKUP($L13,Terms!$A:$B,2,FALSE),0))</f>
        <v/>
      </c>
      <c r="N13" s="16">
        <f>IF(OR($M13="", $K13&lt;=0),"", Settings!$B$3-$M13)</f>
        <v/>
      </c>
      <c r="O13" s="11">
        <f>IF($A13="","",IF($K13=0,"Paid",IF($J13=0,"Open","Partially Paid")))</f>
        <v/>
      </c>
      <c r="P13" s="9" t="n"/>
      <c r="Q13" s="9" t="n"/>
    </row>
    <row r="14">
      <c r="A14" s="9" t="n"/>
      <c r="B14" s="10" t="n"/>
      <c r="C14" s="9" t="n"/>
      <c r="D14" s="11">
        <f>IF($C14="","",IFERROR(VLOOKUP($C14,Vendors!$A:$B,2,FALSE),""))</f>
        <v/>
      </c>
      <c r="E14" s="9" t="n"/>
      <c r="F14" s="12" t="n"/>
      <c r="G14" s="13" t="n"/>
      <c r="H14" s="14">
        <f>IF($F14="","",ROUND($F14*$G14,0))</f>
        <v/>
      </c>
      <c r="I14" s="14">
        <f>IF($F14="","",$F14+$H14)</f>
        <v/>
      </c>
      <c r="J14" s="14">
        <f>IF($A14="","",SUMIFS(AP_Payments!$D:$D,AP_Payments!$B:$B,$A14))</f>
        <v/>
      </c>
      <c r="K14" s="14">
        <f>IF($A14="","",MAX(0,$I14-$J14))</f>
        <v/>
      </c>
      <c r="L14" s="9" t="n"/>
      <c r="M14" s="15">
        <f>IF(OR($B14="", $L14=""),"", $B14+IFERROR(VLOOKUP($L14,Terms!$A:$B,2,FALSE),0))</f>
        <v/>
      </c>
      <c r="N14" s="16">
        <f>IF(OR($M14="", $K14&lt;=0),"", Settings!$B$3-$M14)</f>
        <v/>
      </c>
      <c r="O14" s="11">
        <f>IF($A14="","",IF($K14=0,"Paid",IF($J14=0,"Open","Partially Paid")))</f>
        <v/>
      </c>
      <c r="P14" s="9" t="n"/>
      <c r="Q14" s="9" t="n"/>
    </row>
    <row r="15">
      <c r="A15" s="9" t="n"/>
      <c r="B15" s="10" t="n"/>
      <c r="C15" s="9" t="n"/>
      <c r="D15" s="11">
        <f>IF($C15="","",IFERROR(VLOOKUP($C15,Vendors!$A:$B,2,FALSE),""))</f>
        <v/>
      </c>
      <c r="E15" s="9" t="n"/>
      <c r="F15" s="12" t="n"/>
      <c r="G15" s="13" t="n"/>
      <c r="H15" s="14">
        <f>IF($F15="","",ROUND($F15*$G15,0))</f>
        <v/>
      </c>
      <c r="I15" s="14">
        <f>IF($F15="","",$F15+$H15)</f>
        <v/>
      </c>
      <c r="J15" s="14">
        <f>IF($A15="","",SUMIFS(AP_Payments!$D:$D,AP_Payments!$B:$B,$A15))</f>
        <v/>
      </c>
      <c r="K15" s="14">
        <f>IF($A15="","",MAX(0,$I15-$J15))</f>
        <v/>
      </c>
      <c r="L15" s="9" t="n"/>
      <c r="M15" s="15">
        <f>IF(OR($B15="", $L15=""),"", $B15+IFERROR(VLOOKUP($L15,Terms!$A:$B,2,FALSE),0))</f>
        <v/>
      </c>
      <c r="N15" s="16">
        <f>IF(OR($M15="", $K15&lt;=0),"", Settings!$B$3-$M15)</f>
        <v/>
      </c>
      <c r="O15" s="11">
        <f>IF($A15="","",IF($K15=0,"Paid",IF($J15=0,"Open","Partially Paid")))</f>
        <v/>
      </c>
      <c r="P15" s="9" t="n"/>
      <c r="Q15" s="9" t="n"/>
    </row>
    <row r="16">
      <c r="A16" s="9" t="n"/>
      <c r="B16" s="10" t="n"/>
      <c r="C16" s="9" t="n"/>
      <c r="D16" s="11">
        <f>IF($C16="","",IFERROR(VLOOKUP($C16,Vendors!$A:$B,2,FALSE),""))</f>
        <v/>
      </c>
      <c r="E16" s="9" t="n"/>
      <c r="F16" s="12" t="n"/>
      <c r="G16" s="13" t="n"/>
      <c r="H16" s="14">
        <f>IF($F16="","",ROUND($F16*$G16,0))</f>
        <v/>
      </c>
      <c r="I16" s="14">
        <f>IF($F16="","",$F16+$H16)</f>
        <v/>
      </c>
      <c r="J16" s="14">
        <f>IF($A16="","",SUMIFS(AP_Payments!$D:$D,AP_Payments!$B:$B,$A16))</f>
        <v/>
      </c>
      <c r="K16" s="14">
        <f>IF($A16="","",MAX(0,$I16-$J16))</f>
        <v/>
      </c>
      <c r="L16" s="9" t="n"/>
      <c r="M16" s="15">
        <f>IF(OR($B16="", $L16=""),"", $B16+IFERROR(VLOOKUP($L16,Terms!$A:$B,2,FALSE),0))</f>
        <v/>
      </c>
      <c r="N16" s="16">
        <f>IF(OR($M16="", $K16&lt;=0),"", Settings!$B$3-$M16)</f>
        <v/>
      </c>
      <c r="O16" s="11">
        <f>IF($A16="","",IF($K16=0,"Paid",IF($J16=0,"Open","Partially Paid")))</f>
        <v/>
      </c>
      <c r="P16" s="9" t="n"/>
      <c r="Q16" s="9" t="n"/>
    </row>
    <row r="17">
      <c r="A17" s="9" t="n"/>
      <c r="B17" s="10" t="n"/>
      <c r="C17" s="9" t="n"/>
      <c r="D17" s="11">
        <f>IF($C17="","",IFERROR(VLOOKUP($C17,Vendors!$A:$B,2,FALSE),""))</f>
        <v/>
      </c>
      <c r="E17" s="9" t="n"/>
      <c r="F17" s="12" t="n"/>
      <c r="G17" s="13" t="n"/>
      <c r="H17" s="14">
        <f>IF($F17="","",ROUND($F17*$G17,0))</f>
        <v/>
      </c>
      <c r="I17" s="14">
        <f>IF($F17="","",$F17+$H17)</f>
        <v/>
      </c>
      <c r="J17" s="14">
        <f>IF($A17="","",SUMIFS(AP_Payments!$D:$D,AP_Payments!$B:$B,$A17))</f>
        <v/>
      </c>
      <c r="K17" s="14">
        <f>IF($A17="","",MAX(0,$I17-$J17))</f>
        <v/>
      </c>
      <c r="L17" s="9" t="n"/>
      <c r="M17" s="15">
        <f>IF(OR($B17="", $L17=""),"", $B17+IFERROR(VLOOKUP($L17,Terms!$A:$B,2,FALSE),0))</f>
        <v/>
      </c>
      <c r="N17" s="16">
        <f>IF(OR($M17="", $K17&lt;=0),"", Settings!$B$3-$M17)</f>
        <v/>
      </c>
      <c r="O17" s="11">
        <f>IF($A17="","",IF($K17=0,"Paid",IF($J17=0,"Open","Partially Paid")))</f>
        <v/>
      </c>
      <c r="P17" s="9" t="n"/>
      <c r="Q17" s="9" t="n"/>
    </row>
    <row r="18">
      <c r="A18" s="9" t="n"/>
      <c r="B18" s="10" t="n"/>
      <c r="C18" s="9" t="n"/>
      <c r="D18" s="11">
        <f>IF($C18="","",IFERROR(VLOOKUP($C18,Vendors!$A:$B,2,FALSE),""))</f>
        <v/>
      </c>
      <c r="E18" s="9" t="n"/>
      <c r="F18" s="12" t="n"/>
      <c r="G18" s="13" t="n"/>
      <c r="H18" s="14">
        <f>IF($F18="","",ROUND($F18*$G18,0))</f>
        <v/>
      </c>
      <c r="I18" s="14">
        <f>IF($F18="","",$F18+$H18)</f>
        <v/>
      </c>
      <c r="J18" s="14">
        <f>IF($A18="","",SUMIFS(AP_Payments!$D:$D,AP_Payments!$B:$B,$A18))</f>
        <v/>
      </c>
      <c r="K18" s="14">
        <f>IF($A18="","",MAX(0,$I18-$J18))</f>
        <v/>
      </c>
      <c r="L18" s="9" t="n"/>
      <c r="M18" s="15">
        <f>IF(OR($B18="", $L18=""),"", $B18+IFERROR(VLOOKUP($L18,Terms!$A:$B,2,FALSE),0))</f>
        <v/>
      </c>
      <c r="N18" s="16">
        <f>IF(OR($M18="", $K18&lt;=0),"", Settings!$B$3-$M18)</f>
        <v/>
      </c>
      <c r="O18" s="11">
        <f>IF($A18="","",IF($K18=0,"Paid",IF($J18=0,"Open","Partially Paid")))</f>
        <v/>
      </c>
      <c r="P18" s="9" t="n"/>
      <c r="Q18" s="9" t="n"/>
    </row>
    <row r="19">
      <c r="A19" s="9" t="n"/>
      <c r="B19" s="10" t="n"/>
      <c r="C19" s="9" t="n"/>
      <c r="D19" s="11">
        <f>IF($C19="","",IFERROR(VLOOKUP($C19,Vendors!$A:$B,2,FALSE),""))</f>
        <v/>
      </c>
      <c r="E19" s="9" t="n"/>
      <c r="F19" s="12" t="n"/>
      <c r="G19" s="13" t="n"/>
      <c r="H19" s="14">
        <f>IF($F19="","",ROUND($F19*$G19,0))</f>
        <v/>
      </c>
      <c r="I19" s="14">
        <f>IF($F19="","",$F19+$H19)</f>
        <v/>
      </c>
      <c r="J19" s="14">
        <f>IF($A19="","",SUMIFS(AP_Payments!$D:$D,AP_Payments!$B:$B,$A19))</f>
        <v/>
      </c>
      <c r="K19" s="14">
        <f>IF($A19="","",MAX(0,$I19-$J19))</f>
        <v/>
      </c>
      <c r="L19" s="9" t="n"/>
      <c r="M19" s="15">
        <f>IF(OR($B19="", $L19=""),"", $B19+IFERROR(VLOOKUP($L19,Terms!$A:$B,2,FALSE),0))</f>
        <v/>
      </c>
      <c r="N19" s="16">
        <f>IF(OR($M19="", $K19&lt;=0),"", Settings!$B$3-$M19)</f>
        <v/>
      </c>
      <c r="O19" s="11">
        <f>IF($A19="","",IF($K19=0,"Paid",IF($J19=0,"Open","Partially Paid")))</f>
        <v/>
      </c>
      <c r="P19" s="9" t="n"/>
      <c r="Q19" s="9" t="n"/>
    </row>
    <row r="20">
      <c r="A20" s="9" t="n"/>
      <c r="B20" s="10" t="n"/>
      <c r="C20" s="9" t="n"/>
      <c r="D20" s="11">
        <f>IF($C20="","",IFERROR(VLOOKUP($C20,Vendors!$A:$B,2,FALSE),""))</f>
        <v/>
      </c>
      <c r="E20" s="9" t="n"/>
      <c r="F20" s="12" t="n"/>
      <c r="G20" s="13" t="n"/>
      <c r="H20" s="14">
        <f>IF($F20="","",ROUND($F20*$G20,0))</f>
        <v/>
      </c>
      <c r="I20" s="14">
        <f>IF($F20="","",$F20+$H20)</f>
        <v/>
      </c>
      <c r="J20" s="14">
        <f>IF($A20="","",SUMIFS(AP_Payments!$D:$D,AP_Payments!$B:$B,$A20))</f>
        <v/>
      </c>
      <c r="K20" s="14">
        <f>IF($A20="","",MAX(0,$I20-$J20))</f>
        <v/>
      </c>
      <c r="L20" s="9" t="n"/>
      <c r="M20" s="15">
        <f>IF(OR($B20="", $L20=""),"", $B20+IFERROR(VLOOKUP($L20,Terms!$A:$B,2,FALSE),0))</f>
        <v/>
      </c>
      <c r="N20" s="16">
        <f>IF(OR($M20="", $K20&lt;=0),"", Settings!$B$3-$M20)</f>
        <v/>
      </c>
      <c r="O20" s="11">
        <f>IF($A20="","",IF($K20=0,"Paid",IF($J20=0,"Open","Partially Paid")))</f>
        <v/>
      </c>
      <c r="P20" s="9" t="n"/>
      <c r="Q20" s="9" t="n"/>
    </row>
    <row r="21">
      <c r="A21" s="9" t="n"/>
      <c r="B21" s="10" t="n"/>
      <c r="C21" s="9" t="n"/>
      <c r="D21" s="11">
        <f>IF($C21="","",IFERROR(VLOOKUP($C21,Vendors!$A:$B,2,FALSE),""))</f>
        <v/>
      </c>
      <c r="E21" s="9" t="n"/>
      <c r="F21" s="12" t="n"/>
      <c r="G21" s="13" t="n"/>
      <c r="H21" s="14">
        <f>IF($F21="","",ROUND($F21*$G21,0))</f>
        <v/>
      </c>
      <c r="I21" s="14">
        <f>IF($F21="","",$F21+$H21)</f>
        <v/>
      </c>
      <c r="J21" s="14">
        <f>IF($A21="","",SUMIFS(AP_Payments!$D:$D,AP_Payments!$B:$B,$A21))</f>
        <v/>
      </c>
      <c r="K21" s="14">
        <f>IF($A21="","",MAX(0,$I21-$J21))</f>
        <v/>
      </c>
      <c r="L21" s="9" t="n"/>
      <c r="M21" s="15">
        <f>IF(OR($B21="", $L21=""),"", $B21+IFERROR(VLOOKUP($L21,Terms!$A:$B,2,FALSE),0))</f>
        <v/>
      </c>
      <c r="N21" s="16">
        <f>IF(OR($M21="", $K21&lt;=0),"", Settings!$B$3-$M21)</f>
        <v/>
      </c>
      <c r="O21" s="11">
        <f>IF($A21="","",IF($K21=0,"Paid",IF($J21=0,"Open","Partially Paid")))</f>
        <v/>
      </c>
      <c r="P21" s="9" t="n"/>
      <c r="Q21" s="9" t="n"/>
    </row>
    <row r="22">
      <c r="A22" s="9" t="n"/>
      <c r="B22" s="10" t="n"/>
      <c r="C22" s="9" t="n"/>
      <c r="D22" s="11">
        <f>IF($C22="","",IFERROR(VLOOKUP($C22,Vendors!$A:$B,2,FALSE),""))</f>
        <v/>
      </c>
      <c r="E22" s="9" t="n"/>
      <c r="F22" s="12" t="n"/>
      <c r="G22" s="13" t="n"/>
      <c r="H22" s="14">
        <f>IF($F22="","",ROUND($F22*$G22,0))</f>
        <v/>
      </c>
      <c r="I22" s="14">
        <f>IF($F22="","",$F22+$H22)</f>
        <v/>
      </c>
      <c r="J22" s="14">
        <f>IF($A22="","",SUMIFS(AP_Payments!$D:$D,AP_Payments!$B:$B,$A22))</f>
        <v/>
      </c>
      <c r="K22" s="14">
        <f>IF($A22="","",MAX(0,$I22-$J22))</f>
        <v/>
      </c>
      <c r="L22" s="9" t="n"/>
      <c r="M22" s="15">
        <f>IF(OR($B22="", $L22=""),"", $B22+IFERROR(VLOOKUP($L22,Terms!$A:$B,2,FALSE),0))</f>
        <v/>
      </c>
      <c r="N22" s="16">
        <f>IF(OR($M22="", $K22&lt;=0),"", Settings!$B$3-$M22)</f>
        <v/>
      </c>
      <c r="O22" s="11">
        <f>IF($A22="","",IF($K22=0,"Paid",IF($J22=0,"Open","Partially Paid")))</f>
        <v/>
      </c>
      <c r="P22" s="9" t="n"/>
      <c r="Q22" s="9" t="n"/>
    </row>
    <row r="23">
      <c r="A23" s="9" t="n"/>
      <c r="B23" s="10" t="n"/>
      <c r="C23" s="9" t="n"/>
      <c r="D23" s="11">
        <f>IF($C23="","",IFERROR(VLOOKUP($C23,Vendors!$A:$B,2,FALSE),""))</f>
        <v/>
      </c>
      <c r="E23" s="9" t="n"/>
      <c r="F23" s="12" t="n"/>
      <c r="G23" s="13" t="n"/>
      <c r="H23" s="14">
        <f>IF($F23="","",ROUND($F23*$G23,0))</f>
        <v/>
      </c>
      <c r="I23" s="14">
        <f>IF($F23="","",$F23+$H23)</f>
        <v/>
      </c>
      <c r="J23" s="14">
        <f>IF($A23="","",SUMIFS(AP_Payments!$D:$D,AP_Payments!$B:$B,$A23))</f>
        <v/>
      </c>
      <c r="K23" s="14">
        <f>IF($A23="","",MAX(0,$I23-$J23))</f>
        <v/>
      </c>
      <c r="L23" s="9" t="n"/>
      <c r="M23" s="15">
        <f>IF(OR($B23="", $L23=""),"", $B23+IFERROR(VLOOKUP($L23,Terms!$A:$B,2,FALSE),0))</f>
        <v/>
      </c>
      <c r="N23" s="16">
        <f>IF(OR($M23="", $K23&lt;=0),"", Settings!$B$3-$M23)</f>
        <v/>
      </c>
      <c r="O23" s="11">
        <f>IF($A23="","",IF($K23=0,"Paid",IF($J23=0,"Open","Partially Paid")))</f>
        <v/>
      </c>
      <c r="P23" s="9" t="n"/>
      <c r="Q23" s="9" t="n"/>
    </row>
    <row r="24">
      <c r="A24" s="9" t="n"/>
      <c r="B24" s="10" t="n"/>
      <c r="C24" s="9" t="n"/>
      <c r="D24" s="11">
        <f>IF($C24="","",IFERROR(VLOOKUP($C24,Vendors!$A:$B,2,FALSE),""))</f>
        <v/>
      </c>
      <c r="E24" s="9" t="n"/>
      <c r="F24" s="12" t="n"/>
      <c r="G24" s="13" t="n"/>
      <c r="H24" s="14">
        <f>IF($F24="","",ROUND($F24*$G24,0))</f>
        <v/>
      </c>
      <c r="I24" s="14">
        <f>IF($F24="","",$F24+$H24)</f>
        <v/>
      </c>
      <c r="J24" s="14">
        <f>IF($A24="","",SUMIFS(AP_Payments!$D:$D,AP_Payments!$B:$B,$A24))</f>
        <v/>
      </c>
      <c r="K24" s="14">
        <f>IF($A24="","",MAX(0,$I24-$J24))</f>
        <v/>
      </c>
      <c r="L24" s="9" t="n"/>
      <c r="M24" s="15">
        <f>IF(OR($B24="", $L24=""),"", $B24+IFERROR(VLOOKUP($L24,Terms!$A:$B,2,FALSE),0))</f>
        <v/>
      </c>
      <c r="N24" s="16">
        <f>IF(OR($M24="", $K24&lt;=0),"", Settings!$B$3-$M24)</f>
        <v/>
      </c>
      <c r="O24" s="11">
        <f>IF($A24="","",IF($K24=0,"Paid",IF($J24=0,"Open","Partially Paid")))</f>
        <v/>
      </c>
      <c r="P24" s="9" t="n"/>
      <c r="Q24" s="9" t="n"/>
    </row>
    <row r="25">
      <c r="A25" s="9" t="n"/>
      <c r="B25" s="10" t="n"/>
      <c r="C25" s="9" t="n"/>
      <c r="D25" s="11">
        <f>IF($C25="","",IFERROR(VLOOKUP($C25,Vendors!$A:$B,2,FALSE),""))</f>
        <v/>
      </c>
      <c r="E25" s="9" t="n"/>
      <c r="F25" s="12" t="n"/>
      <c r="G25" s="13" t="n"/>
      <c r="H25" s="14">
        <f>IF($F25="","",ROUND($F25*$G25,0))</f>
        <v/>
      </c>
      <c r="I25" s="14">
        <f>IF($F25="","",$F25+$H25)</f>
        <v/>
      </c>
      <c r="J25" s="14">
        <f>IF($A25="","",SUMIFS(AP_Payments!$D:$D,AP_Payments!$B:$B,$A25))</f>
        <v/>
      </c>
      <c r="K25" s="14">
        <f>IF($A25="","",MAX(0,$I25-$J25))</f>
        <v/>
      </c>
      <c r="L25" s="9" t="n"/>
      <c r="M25" s="15">
        <f>IF(OR($B25="", $L25=""),"", $B25+IFERROR(VLOOKUP($L25,Terms!$A:$B,2,FALSE),0))</f>
        <v/>
      </c>
      <c r="N25" s="16">
        <f>IF(OR($M25="", $K25&lt;=0),"", Settings!$B$3-$M25)</f>
        <v/>
      </c>
      <c r="O25" s="11">
        <f>IF($A25="","",IF($K25=0,"Paid",IF($J25=0,"Open","Partially Paid")))</f>
        <v/>
      </c>
      <c r="P25" s="9" t="n"/>
      <c r="Q25" s="9" t="n"/>
    </row>
    <row r="26">
      <c r="A26" s="11" t="n"/>
      <c r="B26" s="15" t="n"/>
      <c r="C26" s="11" t="n"/>
      <c r="D26" s="11">
        <f>IF($C26="","",IFERROR(VLOOKUP($C26,Vendors!$A:$B,2,FALSE),""))</f>
        <v/>
      </c>
      <c r="E26" s="11" t="n"/>
      <c r="F26" s="14" t="n"/>
      <c r="G26" s="17" t="n"/>
      <c r="H26" s="14">
        <f>IF($F26="","",ROUND($F26*$G26,0))</f>
        <v/>
      </c>
      <c r="I26" s="14">
        <f>IF($F26="","",$F26+$H26)</f>
        <v/>
      </c>
      <c r="J26" s="14">
        <f>IF($A26="","",SUMIFS(AP_Payments!$D:$D,AP_Payments!$B:$B,$A26))</f>
        <v/>
      </c>
      <c r="K26" s="14">
        <f>IF($A26="","",MAX(0,$I26-$J26))</f>
        <v/>
      </c>
      <c r="L26" s="11" t="n"/>
      <c r="M26" s="15">
        <f>IF(OR($B26="", $L26=""),"", $B26+IFERROR(VLOOKUP($L26,Terms!$A:$B,2,FALSE),0))</f>
        <v/>
      </c>
      <c r="N26" s="16">
        <f>IF(OR($M26="", $K26&lt;=0),"", Settings!$B$3-$M26)</f>
        <v/>
      </c>
      <c r="O26" s="11">
        <f>IF($A26="","",IF($K26=0,"Paid",IF($J26=0,"Open","Partially Paid")))</f>
        <v/>
      </c>
      <c r="P26" s="11" t="n"/>
      <c r="Q26" s="11" t="n"/>
    </row>
    <row r="27">
      <c r="A27" s="11" t="n"/>
      <c r="B27" s="15" t="n"/>
      <c r="C27" s="11" t="n"/>
      <c r="D27" s="11">
        <f>IF($C27="","",IFERROR(VLOOKUP($C27,Vendors!$A:$B,2,FALSE),""))</f>
        <v/>
      </c>
      <c r="E27" s="11" t="n"/>
      <c r="F27" s="14" t="n"/>
      <c r="G27" s="17" t="n"/>
      <c r="H27" s="14">
        <f>IF($F27="","",ROUND($F27*$G27,0))</f>
        <v/>
      </c>
      <c r="I27" s="14">
        <f>IF($F27="","",$F27+$H27)</f>
        <v/>
      </c>
      <c r="J27" s="14">
        <f>IF($A27="","",SUMIFS(AP_Payments!$D:$D,AP_Payments!$B:$B,$A27))</f>
        <v/>
      </c>
      <c r="K27" s="14">
        <f>IF($A27="","",MAX(0,$I27-$J27))</f>
        <v/>
      </c>
      <c r="L27" s="11" t="n"/>
      <c r="M27" s="15">
        <f>IF(OR($B27="", $L27=""),"", $B27+IFERROR(VLOOKUP($L27,Terms!$A:$B,2,FALSE),0))</f>
        <v/>
      </c>
      <c r="N27" s="16">
        <f>IF(OR($M27="", $K27&lt;=0),"", Settings!$B$3-$M27)</f>
        <v/>
      </c>
      <c r="O27" s="11">
        <f>IF($A27="","",IF($K27=0,"Paid",IF($J27=0,"Open","Partially Paid")))</f>
        <v/>
      </c>
      <c r="P27" s="11" t="n"/>
      <c r="Q27" s="11" t="n"/>
    </row>
    <row r="28">
      <c r="A28" s="11" t="n"/>
      <c r="B28" s="15" t="n"/>
      <c r="C28" s="11" t="n"/>
      <c r="D28" s="11">
        <f>IF($C28="","",IFERROR(VLOOKUP($C28,Vendors!$A:$B,2,FALSE),""))</f>
        <v/>
      </c>
      <c r="E28" s="11" t="n"/>
      <c r="F28" s="14" t="n"/>
      <c r="G28" s="17" t="n"/>
      <c r="H28" s="14">
        <f>IF($F28="","",ROUND($F28*$G28,0))</f>
        <v/>
      </c>
      <c r="I28" s="14">
        <f>IF($F28="","",$F28+$H28)</f>
        <v/>
      </c>
      <c r="J28" s="14">
        <f>IF($A28="","",SUMIFS(AP_Payments!$D:$D,AP_Payments!$B:$B,$A28))</f>
        <v/>
      </c>
      <c r="K28" s="14">
        <f>IF($A28="","",MAX(0,$I28-$J28))</f>
        <v/>
      </c>
      <c r="L28" s="11" t="n"/>
      <c r="M28" s="15">
        <f>IF(OR($B28="", $L28=""),"", $B28+IFERROR(VLOOKUP($L28,Terms!$A:$B,2,FALSE),0))</f>
        <v/>
      </c>
      <c r="N28" s="16">
        <f>IF(OR($M28="", $K28&lt;=0),"", Settings!$B$3-$M28)</f>
        <v/>
      </c>
      <c r="O28" s="11">
        <f>IF($A28="","",IF($K28=0,"Paid",IF($J28=0,"Open","Partially Paid")))</f>
        <v/>
      </c>
      <c r="P28" s="11" t="n"/>
      <c r="Q28" s="11" t="n"/>
    </row>
    <row r="29">
      <c r="A29" s="11" t="n"/>
      <c r="B29" s="15" t="n"/>
      <c r="C29" s="11" t="n"/>
      <c r="D29" s="11">
        <f>IF($C29="","",IFERROR(VLOOKUP($C29,Vendors!$A:$B,2,FALSE),""))</f>
        <v/>
      </c>
      <c r="E29" s="11" t="n"/>
      <c r="F29" s="14" t="n"/>
      <c r="G29" s="17" t="n"/>
      <c r="H29" s="14">
        <f>IF($F29="","",ROUND($F29*$G29,0))</f>
        <v/>
      </c>
      <c r="I29" s="14">
        <f>IF($F29="","",$F29+$H29)</f>
        <v/>
      </c>
      <c r="J29" s="14">
        <f>IF($A29="","",SUMIFS(AP_Payments!$D:$D,AP_Payments!$B:$B,$A29))</f>
        <v/>
      </c>
      <c r="K29" s="14">
        <f>IF($A29="","",MAX(0,$I29-$J29))</f>
        <v/>
      </c>
      <c r="L29" s="11" t="n"/>
      <c r="M29" s="15">
        <f>IF(OR($B29="", $L29=""),"", $B29+IFERROR(VLOOKUP($L29,Terms!$A:$B,2,FALSE),0))</f>
        <v/>
      </c>
      <c r="N29" s="16">
        <f>IF(OR($M29="", $K29&lt;=0),"", Settings!$B$3-$M29)</f>
        <v/>
      </c>
      <c r="O29" s="11">
        <f>IF($A29="","",IF($K29=0,"Paid",IF($J29=0,"Open","Partially Paid")))</f>
        <v/>
      </c>
      <c r="P29" s="11" t="n"/>
      <c r="Q29" s="11" t="n"/>
    </row>
    <row r="30">
      <c r="A30" s="11" t="n"/>
      <c r="B30" s="15" t="n"/>
      <c r="C30" s="11" t="n"/>
      <c r="D30" s="11">
        <f>IF($C30="","",IFERROR(VLOOKUP($C30,Vendors!$A:$B,2,FALSE),""))</f>
        <v/>
      </c>
      <c r="E30" s="11" t="n"/>
      <c r="F30" s="14" t="n"/>
      <c r="G30" s="17" t="n"/>
      <c r="H30" s="14">
        <f>IF($F30="","",ROUND($F30*$G30,0))</f>
        <v/>
      </c>
      <c r="I30" s="14">
        <f>IF($F30="","",$F30+$H30)</f>
        <v/>
      </c>
      <c r="J30" s="14">
        <f>IF($A30="","",SUMIFS(AP_Payments!$D:$D,AP_Payments!$B:$B,$A30))</f>
        <v/>
      </c>
      <c r="K30" s="14">
        <f>IF($A30="","",MAX(0,$I30-$J30))</f>
        <v/>
      </c>
      <c r="L30" s="11" t="n"/>
      <c r="M30" s="15">
        <f>IF(OR($B30="", $L30=""),"", $B30+IFERROR(VLOOKUP($L30,Terms!$A:$B,2,FALSE),0))</f>
        <v/>
      </c>
      <c r="N30" s="16">
        <f>IF(OR($M30="", $K30&lt;=0),"", Settings!$B$3-$M30)</f>
        <v/>
      </c>
      <c r="O30" s="11">
        <f>IF($A30="","",IF($K30=0,"Paid",IF($J30=0,"Open","Partially Paid")))</f>
        <v/>
      </c>
      <c r="P30" s="11" t="n"/>
      <c r="Q30" s="11" t="n"/>
    </row>
    <row r="31">
      <c r="A31" s="11" t="n"/>
      <c r="B31" s="15" t="n"/>
      <c r="C31" s="11" t="n"/>
      <c r="D31" s="11">
        <f>IF($C31="","",IFERROR(VLOOKUP($C31,Vendors!$A:$B,2,FALSE),""))</f>
        <v/>
      </c>
      <c r="E31" s="11" t="n"/>
      <c r="F31" s="14" t="n"/>
      <c r="G31" s="17" t="n"/>
      <c r="H31" s="14">
        <f>IF($F31="","",ROUND($F31*$G31,0))</f>
        <v/>
      </c>
      <c r="I31" s="14">
        <f>IF($F31="","",$F31+$H31)</f>
        <v/>
      </c>
      <c r="J31" s="14">
        <f>IF($A31="","",SUMIFS(AP_Payments!$D:$D,AP_Payments!$B:$B,$A31))</f>
        <v/>
      </c>
      <c r="K31" s="14">
        <f>IF($A31="","",MAX(0,$I31-$J31))</f>
        <v/>
      </c>
      <c r="L31" s="11" t="n"/>
      <c r="M31" s="15">
        <f>IF(OR($B31="", $L31=""),"", $B31+IFERROR(VLOOKUP($L31,Terms!$A:$B,2,FALSE),0))</f>
        <v/>
      </c>
      <c r="N31" s="16">
        <f>IF(OR($M31="", $K31&lt;=0),"", Settings!$B$3-$M31)</f>
        <v/>
      </c>
      <c r="O31" s="11">
        <f>IF($A31="","",IF($K31=0,"Paid",IF($J31=0,"Open","Partially Paid")))</f>
        <v/>
      </c>
      <c r="P31" s="11" t="n"/>
      <c r="Q31" s="11" t="n"/>
    </row>
    <row r="32">
      <c r="A32" s="11" t="n"/>
      <c r="B32" s="15" t="n"/>
      <c r="C32" s="11" t="n"/>
      <c r="D32" s="11">
        <f>IF($C32="","",IFERROR(VLOOKUP($C32,Vendors!$A:$B,2,FALSE),""))</f>
        <v/>
      </c>
      <c r="E32" s="11" t="n"/>
      <c r="F32" s="14" t="n"/>
      <c r="G32" s="17" t="n"/>
      <c r="H32" s="14">
        <f>IF($F32="","",ROUND($F32*$G32,0))</f>
        <v/>
      </c>
      <c r="I32" s="14">
        <f>IF($F32="","",$F32+$H32)</f>
        <v/>
      </c>
      <c r="J32" s="14">
        <f>IF($A32="","",SUMIFS(AP_Payments!$D:$D,AP_Payments!$B:$B,$A32))</f>
        <v/>
      </c>
      <c r="K32" s="14">
        <f>IF($A32="","",MAX(0,$I32-$J32))</f>
        <v/>
      </c>
      <c r="L32" s="11" t="n"/>
      <c r="M32" s="15">
        <f>IF(OR($B32="", $L32=""),"", $B32+IFERROR(VLOOKUP($L32,Terms!$A:$B,2,FALSE),0))</f>
        <v/>
      </c>
      <c r="N32" s="16">
        <f>IF(OR($M32="", $K32&lt;=0),"", Settings!$B$3-$M32)</f>
        <v/>
      </c>
      <c r="O32" s="11">
        <f>IF($A32="","",IF($K32=0,"Paid",IF($J32=0,"Open","Partially Paid")))</f>
        <v/>
      </c>
      <c r="P32" s="11" t="n"/>
      <c r="Q32" s="11" t="n"/>
    </row>
    <row r="33">
      <c r="A33" s="11" t="n"/>
      <c r="B33" s="15" t="n"/>
      <c r="C33" s="11" t="n"/>
      <c r="D33" s="11">
        <f>IF($C33="","",IFERROR(VLOOKUP($C33,Vendors!$A:$B,2,FALSE),""))</f>
        <v/>
      </c>
      <c r="E33" s="11" t="n"/>
      <c r="F33" s="14" t="n"/>
      <c r="G33" s="17" t="n"/>
      <c r="H33" s="14">
        <f>IF($F33="","",ROUND($F33*$G33,0))</f>
        <v/>
      </c>
      <c r="I33" s="14">
        <f>IF($F33="","",$F33+$H33)</f>
        <v/>
      </c>
      <c r="J33" s="14">
        <f>IF($A33="","",SUMIFS(AP_Payments!$D:$D,AP_Payments!$B:$B,$A33))</f>
        <v/>
      </c>
      <c r="K33" s="14">
        <f>IF($A33="","",MAX(0,$I33-$J33))</f>
        <v/>
      </c>
      <c r="L33" s="11" t="n"/>
      <c r="M33" s="15">
        <f>IF(OR($B33="", $L33=""),"", $B33+IFERROR(VLOOKUP($L33,Terms!$A:$B,2,FALSE),0))</f>
        <v/>
      </c>
      <c r="N33" s="16">
        <f>IF(OR($M33="", $K33&lt;=0),"", Settings!$B$3-$M33)</f>
        <v/>
      </c>
      <c r="O33" s="11">
        <f>IF($A33="","",IF($K33=0,"Paid",IF($J33=0,"Open","Partially Paid")))</f>
        <v/>
      </c>
      <c r="P33" s="11" t="n"/>
      <c r="Q33" s="11" t="n"/>
    </row>
    <row r="34">
      <c r="A34" s="11" t="n"/>
      <c r="B34" s="15" t="n"/>
      <c r="C34" s="11" t="n"/>
      <c r="D34" s="11">
        <f>IF($C34="","",IFERROR(VLOOKUP($C34,Vendors!$A:$B,2,FALSE),""))</f>
        <v/>
      </c>
      <c r="E34" s="11" t="n"/>
      <c r="F34" s="14" t="n"/>
      <c r="G34" s="17" t="n"/>
      <c r="H34" s="14">
        <f>IF($F34="","",ROUND($F34*$G34,0))</f>
        <v/>
      </c>
      <c r="I34" s="14">
        <f>IF($F34="","",$F34+$H34)</f>
        <v/>
      </c>
      <c r="J34" s="14">
        <f>IF($A34="","",SUMIFS(AP_Payments!$D:$D,AP_Payments!$B:$B,$A34))</f>
        <v/>
      </c>
      <c r="K34" s="14">
        <f>IF($A34="","",MAX(0,$I34-$J34))</f>
        <v/>
      </c>
      <c r="L34" s="11" t="n"/>
      <c r="M34" s="15">
        <f>IF(OR($B34="", $L34=""),"", $B34+IFERROR(VLOOKUP($L34,Terms!$A:$B,2,FALSE),0))</f>
        <v/>
      </c>
      <c r="N34" s="16">
        <f>IF(OR($M34="", $K34&lt;=0),"", Settings!$B$3-$M34)</f>
        <v/>
      </c>
      <c r="O34" s="11">
        <f>IF($A34="","",IF($K34=0,"Paid",IF($J34=0,"Open","Partially Paid")))</f>
        <v/>
      </c>
      <c r="P34" s="11" t="n"/>
      <c r="Q34" s="11" t="n"/>
    </row>
    <row r="35">
      <c r="A35" s="11" t="n"/>
      <c r="B35" s="15" t="n"/>
      <c r="C35" s="11" t="n"/>
      <c r="D35" s="11">
        <f>IF($C35="","",IFERROR(VLOOKUP($C35,Vendors!$A:$B,2,FALSE),""))</f>
        <v/>
      </c>
      <c r="E35" s="11" t="n"/>
      <c r="F35" s="14" t="n"/>
      <c r="G35" s="17" t="n"/>
      <c r="H35" s="14">
        <f>IF($F35="","",ROUND($F35*$G35,0))</f>
        <v/>
      </c>
      <c r="I35" s="14">
        <f>IF($F35="","",$F35+$H35)</f>
        <v/>
      </c>
      <c r="J35" s="14">
        <f>IF($A35="","",SUMIFS(AP_Payments!$D:$D,AP_Payments!$B:$B,$A35))</f>
        <v/>
      </c>
      <c r="K35" s="14">
        <f>IF($A35="","",MAX(0,$I35-$J35))</f>
        <v/>
      </c>
      <c r="L35" s="11" t="n"/>
      <c r="M35" s="15">
        <f>IF(OR($B35="", $L35=""),"", $B35+IFERROR(VLOOKUP($L35,Terms!$A:$B,2,FALSE),0))</f>
        <v/>
      </c>
      <c r="N35" s="16">
        <f>IF(OR($M35="", $K35&lt;=0),"", Settings!$B$3-$M35)</f>
        <v/>
      </c>
      <c r="O35" s="11">
        <f>IF($A35="","",IF($K35=0,"Paid",IF($J35=0,"Open","Partially Paid")))</f>
        <v/>
      </c>
      <c r="P35" s="11" t="n"/>
      <c r="Q35" s="11" t="n"/>
    </row>
    <row r="36">
      <c r="A36" s="11" t="n"/>
      <c r="B36" s="15" t="n"/>
      <c r="C36" s="11" t="n"/>
      <c r="D36" s="11">
        <f>IF($C36="","",IFERROR(VLOOKUP($C36,Vendors!$A:$B,2,FALSE),""))</f>
        <v/>
      </c>
      <c r="E36" s="11" t="n"/>
      <c r="F36" s="14" t="n"/>
      <c r="G36" s="17" t="n"/>
      <c r="H36" s="14">
        <f>IF($F36="","",ROUND($F36*$G36,0))</f>
        <v/>
      </c>
      <c r="I36" s="14">
        <f>IF($F36="","",$F36+$H36)</f>
        <v/>
      </c>
      <c r="J36" s="14">
        <f>IF($A36="","",SUMIFS(AP_Payments!$D:$D,AP_Payments!$B:$B,$A36))</f>
        <v/>
      </c>
      <c r="K36" s="14">
        <f>IF($A36="","",MAX(0,$I36-$J36))</f>
        <v/>
      </c>
      <c r="L36" s="11" t="n"/>
      <c r="M36" s="15">
        <f>IF(OR($B36="", $L36=""),"", $B36+IFERROR(VLOOKUP($L36,Terms!$A:$B,2,FALSE),0))</f>
        <v/>
      </c>
      <c r="N36" s="16">
        <f>IF(OR($M36="", $K36&lt;=0),"", Settings!$B$3-$M36)</f>
        <v/>
      </c>
      <c r="O36" s="11">
        <f>IF($A36="","",IF($K36=0,"Paid",IF($J36=0,"Open","Partially Paid")))</f>
        <v/>
      </c>
      <c r="P36" s="11" t="n"/>
      <c r="Q36" s="11" t="n"/>
    </row>
    <row r="37">
      <c r="A37" s="11" t="n"/>
      <c r="B37" s="15" t="n"/>
      <c r="C37" s="11" t="n"/>
      <c r="D37" s="11">
        <f>IF($C37="","",IFERROR(VLOOKUP($C37,Vendors!$A:$B,2,FALSE),""))</f>
        <v/>
      </c>
      <c r="E37" s="11" t="n"/>
      <c r="F37" s="14" t="n"/>
      <c r="G37" s="17" t="n"/>
      <c r="H37" s="14">
        <f>IF($F37="","",ROUND($F37*$G37,0))</f>
        <v/>
      </c>
      <c r="I37" s="14">
        <f>IF($F37="","",$F37+$H37)</f>
        <v/>
      </c>
      <c r="J37" s="14">
        <f>IF($A37="","",SUMIFS(AP_Payments!$D:$D,AP_Payments!$B:$B,$A37))</f>
        <v/>
      </c>
      <c r="K37" s="14">
        <f>IF($A37="","",MAX(0,$I37-$J37))</f>
        <v/>
      </c>
      <c r="L37" s="11" t="n"/>
      <c r="M37" s="15">
        <f>IF(OR($B37="", $L37=""),"", $B37+IFERROR(VLOOKUP($L37,Terms!$A:$B,2,FALSE),0))</f>
        <v/>
      </c>
      <c r="N37" s="16">
        <f>IF(OR($M37="", $K37&lt;=0),"", Settings!$B$3-$M37)</f>
        <v/>
      </c>
      <c r="O37" s="11">
        <f>IF($A37="","",IF($K37=0,"Paid",IF($J37=0,"Open","Partially Paid")))</f>
        <v/>
      </c>
      <c r="P37" s="11" t="n"/>
      <c r="Q37" s="11" t="n"/>
    </row>
    <row r="38">
      <c r="A38" s="11" t="n"/>
      <c r="B38" s="15" t="n"/>
      <c r="C38" s="11" t="n"/>
      <c r="D38" s="11">
        <f>IF($C38="","",IFERROR(VLOOKUP($C38,Vendors!$A:$B,2,FALSE),""))</f>
        <v/>
      </c>
      <c r="E38" s="11" t="n"/>
      <c r="F38" s="14" t="n"/>
      <c r="G38" s="17" t="n"/>
      <c r="H38" s="14">
        <f>IF($F38="","",ROUND($F38*$G38,0))</f>
        <v/>
      </c>
      <c r="I38" s="14">
        <f>IF($F38="","",$F38+$H38)</f>
        <v/>
      </c>
      <c r="J38" s="14">
        <f>IF($A38="","",SUMIFS(AP_Payments!$D:$D,AP_Payments!$B:$B,$A38))</f>
        <v/>
      </c>
      <c r="K38" s="14">
        <f>IF($A38="","",MAX(0,$I38-$J38))</f>
        <v/>
      </c>
      <c r="L38" s="11" t="n"/>
      <c r="M38" s="15">
        <f>IF(OR($B38="", $L38=""),"", $B38+IFERROR(VLOOKUP($L38,Terms!$A:$B,2,FALSE),0))</f>
        <v/>
      </c>
      <c r="N38" s="16">
        <f>IF(OR($M38="", $K38&lt;=0),"", Settings!$B$3-$M38)</f>
        <v/>
      </c>
      <c r="O38" s="11">
        <f>IF($A38="","",IF($K38=0,"Paid",IF($J38=0,"Open","Partially Paid")))</f>
        <v/>
      </c>
      <c r="P38" s="11" t="n"/>
      <c r="Q38" s="11" t="n"/>
    </row>
    <row r="39">
      <c r="A39" s="11" t="n"/>
      <c r="B39" s="15" t="n"/>
      <c r="C39" s="11" t="n"/>
      <c r="D39" s="11">
        <f>IF($C39="","",IFERROR(VLOOKUP($C39,Vendors!$A:$B,2,FALSE),""))</f>
        <v/>
      </c>
      <c r="E39" s="11" t="n"/>
      <c r="F39" s="14" t="n"/>
      <c r="G39" s="17" t="n"/>
      <c r="H39" s="14">
        <f>IF($F39="","",ROUND($F39*$G39,0))</f>
        <v/>
      </c>
      <c r="I39" s="14">
        <f>IF($F39="","",$F39+$H39)</f>
        <v/>
      </c>
      <c r="J39" s="14">
        <f>IF($A39="","",SUMIFS(AP_Payments!$D:$D,AP_Payments!$B:$B,$A39))</f>
        <v/>
      </c>
      <c r="K39" s="14">
        <f>IF($A39="","",MAX(0,$I39-$J39))</f>
        <v/>
      </c>
      <c r="L39" s="11" t="n"/>
      <c r="M39" s="15">
        <f>IF(OR($B39="", $L39=""),"", $B39+IFERROR(VLOOKUP($L39,Terms!$A:$B,2,FALSE),0))</f>
        <v/>
      </c>
      <c r="N39" s="16">
        <f>IF(OR($M39="", $K39&lt;=0),"", Settings!$B$3-$M39)</f>
        <v/>
      </c>
      <c r="O39" s="11">
        <f>IF($A39="","",IF($K39=0,"Paid",IF($J39=0,"Open","Partially Paid")))</f>
        <v/>
      </c>
      <c r="P39" s="11" t="n"/>
      <c r="Q39" s="11" t="n"/>
    </row>
    <row r="40">
      <c r="A40" s="11" t="n"/>
      <c r="B40" s="15" t="n"/>
      <c r="C40" s="11" t="n"/>
      <c r="D40" s="11">
        <f>IF($C40="","",IFERROR(VLOOKUP($C40,Vendors!$A:$B,2,FALSE),""))</f>
        <v/>
      </c>
      <c r="E40" s="11" t="n"/>
      <c r="F40" s="14" t="n"/>
      <c r="G40" s="17" t="n"/>
      <c r="H40" s="14">
        <f>IF($F40="","",ROUND($F40*$G40,0))</f>
        <v/>
      </c>
      <c r="I40" s="14">
        <f>IF($F40="","",$F40+$H40)</f>
        <v/>
      </c>
      <c r="J40" s="14">
        <f>IF($A40="","",SUMIFS(AP_Payments!$D:$D,AP_Payments!$B:$B,$A40))</f>
        <v/>
      </c>
      <c r="K40" s="14">
        <f>IF($A40="","",MAX(0,$I40-$J40))</f>
        <v/>
      </c>
      <c r="L40" s="11" t="n"/>
      <c r="M40" s="15">
        <f>IF(OR($B40="", $L40=""),"", $B40+IFERROR(VLOOKUP($L40,Terms!$A:$B,2,FALSE),0))</f>
        <v/>
      </c>
      <c r="N40" s="16">
        <f>IF(OR($M40="", $K40&lt;=0),"", Settings!$B$3-$M40)</f>
        <v/>
      </c>
      <c r="O40" s="11">
        <f>IF($A40="","",IF($K40=0,"Paid",IF($J40=0,"Open","Partially Paid")))</f>
        <v/>
      </c>
      <c r="P40" s="11" t="n"/>
      <c r="Q40" s="11" t="n"/>
    </row>
    <row r="41">
      <c r="A41" s="11" t="n"/>
      <c r="B41" s="15" t="n"/>
      <c r="C41" s="11" t="n"/>
      <c r="D41" s="11">
        <f>IF($C41="","",IFERROR(VLOOKUP($C41,Vendors!$A:$B,2,FALSE),""))</f>
        <v/>
      </c>
      <c r="E41" s="11" t="n"/>
      <c r="F41" s="14" t="n"/>
      <c r="G41" s="17" t="n"/>
      <c r="H41" s="14">
        <f>IF($F41="","",ROUND($F41*$G41,0))</f>
        <v/>
      </c>
      <c r="I41" s="14">
        <f>IF($F41="","",$F41+$H41)</f>
        <v/>
      </c>
      <c r="J41" s="14">
        <f>IF($A41="","",SUMIFS(AP_Payments!$D:$D,AP_Payments!$B:$B,$A41))</f>
        <v/>
      </c>
      <c r="K41" s="14">
        <f>IF($A41="","",MAX(0,$I41-$J41))</f>
        <v/>
      </c>
      <c r="L41" s="11" t="n"/>
      <c r="M41" s="15">
        <f>IF(OR($B41="", $L41=""),"", $B41+IFERROR(VLOOKUP($L41,Terms!$A:$B,2,FALSE),0))</f>
        <v/>
      </c>
      <c r="N41" s="16">
        <f>IF(OR($M41="", $K41&lt;=0),"", Settings!$B$3-$M41)</f>
        <v/>
      </c>
      <c r="O41" s="11">
        <f>IF($A41="","",IF($K41=0,"Paid",IF($J41=0,"Open","Partially Paid")))</f>
        <v/>
      </c>
      <c r="P41" s="11" t="n"/>
      <c r="Q41" s="11" t="n"/>
    </row>
    <row r="42">
      <c r="A42" s="11" t="n"/>
      <c r="B42" s="15" t="n"/>
      <c r="C42" s="11" t="n"/>
      <c r="D42" s="11">
        <f>IF($C42="","",IFERROR(VLOOKUP($C42,Vendors!$A:$B,2,FALSE),""))</f>
        <v/>
      </c>
      <c r="E42" s="11" t="n"/>
      <c r="F42" s="14" t="n"/>
      <c r="G42" s="17" t="n"/>
      <c r="H42" s="14">
        <f>IF($F42="","",ROUND($F42*$G42,0))</f>
        <v/>
      </c>
      <c r="I42" s="14">
        <f>IF($F42="","",$F42+$H42)</f>
        <v/>
      </c>
      <c r="J42" s="14">
        <f>IF($A42="","",SUMIFS(AP_Payments!$D:$D,AP_Payments!$B:$B,$A42))</f>
        <v/>
      </c>
      <c r="K42" s="14">
        <f>IF($A42="","",MAX(0,$I42-$J42))</f>
        <v/>
      </c>
      <c r="L42" s="11" t="n"/>
      <c r="M42" s="15">
        <f>IF(OR($B42="", $L42=""),"", $B42+IFERROR(VLOOKUP($L42,Terms!$A:$B,2,FALSE),0))</f>
        <v/>
      </c>
      <c r="N42" s="16">
        <f>IF(OR($M42="", $K42&lt;=0),"", Settings!$B$3-$M42)</f>
        <v/>
      </c>
      <c r="O42" s="11">
        <f>IF($A42="","",IF($K42=0,"Paid",IF($J42=0,"Open","Partially Paid")))</f>
        <v/>
      </c>
      <c r="P42" s="11" t="n"/>
      <c r="Q42" s="11" t="n"/>
    </row>
    <row r="43">
      <c r="A43" s="11" t="n"/>
      <c r="B43" s="15" t="n"/>
      <c r="C43" s="11" t="n"/>
      <c r="D43" s="11">
        <f>IF($C43="","",IFERROR(VLOOKUP($C43,Vendors!$A:$B,2,FALSE),""))</f>
        <v/>
      </c>
      <c r="E43" s="11" t="n"/>
      <c r="F43" s="14" t="n"/>
      <c r="G43" s="17" t="n"/>
      <c r="H43" s="14">
        <f>IF($F43="","",ROUND($F43*$G43,0))</f>
        <v/>
      </c>
      <c r="I43" s="14">
        <f>IF($F43="","",$F43+$H43)</f>
        <v/>
      </c>
      <c r="J43" s="14">
        <f>IF($A43="","",SUMIFS(AP_Payments!$D:$D,AP_Payments!$B:$B,$A43))</f>
        <v/>
      </c>
      <c r="K43" s="14">
        <f>IF($A43="","",MAX(0,$I43-$J43))</f>
        <v/>
      </c>
      <c r="L43" s="11" t="n"/>
      <c r="M43" s="15">
        <f>IF(OR($B43="", $L43=""),"", $B43+IFERROR(VLOOKUP($L43,Terms!$A:$B,2,FALSE),0))</f>
        <v/>
      </c>
      <c r="N43" s="16">
        <f>IF(OR($M43="", $K43&lt;=0),"", Settings!$B$3-$M43)</f>
        <v/>
      </c>
      <c r="O43" s="11">
        <f>IF($A43="","",IF($K43=0,"Paid",IF($J43=0,"Open","Partially Paid")))</f>
        <v/>
      </c>
      <c r="P43" s="11" t="n"/>
      <c r="Q43" s="11" t="n"/>
    </row>
    <row r="44">
      <c r="A44" s="11" t="n"/>
      <c r="B44" s="15" t="n"/>
      <c r="C44" s="11" t="n"/>
      <c r="D44" s="11">
        <f>IF($C44="","",IFERROR(VLOOKUP($C44,Vendors!$A:$B,2,FALSE),""))</f>
        <v/>
      </c>
      <c r="E44" s="11" t="n"/>
      <c r="F44" s="14" t="n"/>
      <c r="G44" s="17" t="n"/>
      <c r="H44" s="14">
        <f>IF($F44="","",ROUND($F44*$G44,0))</f>
        <v/>
      </c>
      <c r="I44" s="14">
        <f>IF($F44="","",$F44+$H44)</f>
        <v/>
      </c>
      <c r="J44" s="14">
        <f>IF($A44="","",SUMIFS(AP_Payments!$D:$D,AP_Payments!$B:$B,$A44))</f>
        <v/>
      </c>
      <c r="K44" s="14">
        <f>IF($A44="","",MAX(0,$I44-$J44))</f>
        <v/>
      </c>
      <c r="L44" s="11" t="n"/>
      <c r="M44" s="15">
        <f>IF(OR($B44="", $L44=""),"", $B44+IFERROR(VLOOKUP($L44,Terms!$A:$B,2,FALSE),0))</f>
        <v/>
      </c>
      <c r="N44" s="16">
        <f>IF(OR($M44="", $K44&lt;=0),"", Settings!$B$3-$M44)</f>
        <v/>
      </c>
      <c r="O44" s="11">
        <f>IF($A44="","",IF($K44=0,"Paid",IF($J44=0,"Open","Partially Paid")))</f>
        <v/>
      </c>
      <c r="P44" s="11" t="n"/>
      <c r="Q44" s="11" t="n"/>
    </row>
    <row r="45">
      <c r="A45" s="11" t="n"/>
      <c r="B45" s="15" t="n"/>
      <c r="C45" s="11" t="n"/>
      <c r="D45" s="11">
        <f>IF($C45="","",IFERROR(VLOOKUP($C45,Vendors!$A:$B,2,FALSE),""))</f>
        <v/>
      </c>
      <c r="E45" s="11" t="n"/>
      <c r="F45" s="14" t="n"/>
      <c r="G45" s="17" t="n"/>
      <c r="H45" s="14">
        <f>IF($F45="","",ROUND($F45*$G45,0))</f>
        <v/>
      </c>
      <c r="I45" s="14">
        <f>IF($F45="","",$F45+$H45)</f>
        <v/>
      </c>
      <c r="J45" s="14">
        <f>IF($A45="","",SUMIFS(AP_Payments!$D:$D,AP_Payments!$B:$B,$A45))</f>
        <v/>
      </c>
      <c r="K45" s="14">
        <f>IF($A45="","",MAX(0,$I45-$J45))</f>
        <v/>
      </c>
      <c r="L45" s="11" t="n"/>
      <c r="M45" s="15">
        <f>IF(OR($B45="", $L45=""),"", $B45+IFERROR(VLOOKUP($L45,Terms!$A:$B,2,FALSE),0))</f>
        <v/>
      </c>
      <c r="N45" s="16">
        <f>IF(OR($M45="", $K45&lt;=0),"", Settings!$B$3-$M45)</f>
        <v/>
      </c>
      <c r="O45" s="11">
        <f>IF($A45="","",IF($K45=0,"Paid",IF($J45=0,"Open","Partially Paid")))</f>
        <v/>
      </c>
      <c r="P45" s="11" t="n"/>
      <c r="Q45" s="11" t="n"/>
    </row>
    <row r="46">
      <c r="A46" s="11" t="n"/>
      <c r="B46" s="15" t="n"/>
      <c r="C46" s="11" t="n"/>
      <c r="D46" s="11">
        <f>IF($C46="","",IFERROR(VLOOKUP($C46,Vendors!$A:$B,2,FALSE),""))</f>
        <v/>
      </c>
      <c r="E46" s="11" t="n"/>
      <c r="F46" s="14" t="n"/>
      <c r="G46" s="17" t="n"/>
      <c r="H46" s="14">
        <f>IF($F46="","",ROUND($F46*$G46,0))</f>
        <v/>
      </c>
      <c r="I46" s="14">
        <f>IF($F46="","",$F46+$H46)</f>
        <v/>
      </c>
      <c r="J46" s="14">
        <f>IF($A46="","",SUMIFS(AP_Payments!$D:$D,AP_Payments!$B:$B,$A46))</f>
        <v/>
      </c>
      <c r="K46" s="14">
        <f>IF($A46="","",MAX(0,$I46-$J46))</f>
        <v/>
      </c>
      <c r="L46" s="11" t="n"/>
      <c r="M46" s="15">
        <f>IF(OR($B46="", $L46=""),"", $B46+IFERROR(VLOOKUP($L46,Terms!$A:$B,2,FALSE),0))</f>
        <v/>
      </c>
      <c r="N46" s="16">
        <f>IF(OR($M46="", $K46&lt;=0),"", Settings!$B$3-$M46)</f>
        <v/>
      </c>
      <c r="O46" s="11">
        <f>IF($A46="","",IF($K46=0,"Paid",IF($J46=0,"Open","Partially Paid")))</f>
        <v/>
      </c>
      <c r="P46" s="11" t="n"/>
      <c r="Q46" s="11" t="n"/>
    </row>
    <row r="47">
      <c r="A47" s="11" t="n"/>
      <c r="B47" s="15" t="n"/>
      <c r="C47" s="11" t="n"/>
      <c r="D47" s="11">
        <f>IF($C47="","",IFERROR(VLOOKUP($C47,Vendors!$A:$B,2,FALSE),""))</f>
        <v/>
      </c>
      <c r="E47" s="11" t="n"/>
      <c r="F47" s="14" t="n"/>
      <c r="G47" s="17" t="n"/>
      <c r="H47" s="14">
        <f>IF($F47="","",ROUND($F47*$G47,0))</f>
        <v/>
      </c>
      <c r="I47" s="14">
        <f>IF($F47="","",$F47+$H47)</f>
        <v/>
      </c>
      <c r="J47" s="14">
        <f>IF($A47="","",SUMIFS(AP_Payments!$D:$D,AP_Payments!$B:$B,$A47))</f>
        <v/>
      </c>
      <c r="K47" s="14">
        <f>IF($A47="","",MAX(0,$I47-$J47))</f>
        <v/>
      </c>
      <c r="L47" s="11" t="n"/>
      <c r="M47" s="15">
        <f>IF(OR($B47="", $L47=""),"", $B47+IFERROR(VLOOKUP($L47,Terms!$A:$B,2,FALSE),0))</f>
        <v/>
      </c>
      <c r="N47" s="16">
        <f>IF(OR($M47="", $K47&lt;=0),"", Settings!$B$3-$M47)</f>
        <v/>
      </c>
      <c r="O47" s="11">
        <f>IF($A47="","",IF($K47=0,"Paid",IF($J47=0,"Open","Partially Paid")))</f>
        <v/>
      </c>
      <c r="P47" s="11" t="n"/>
      <c r="Q47" s="11" t="n"/>
    </row>
    <row r="48">
      <c r="A48" s="11" t="n"/>
      <c r="B48" s="15" t="n"/>
      <c r="C48" s="11" t="n"/>
      <c r="D48" s="11">
        <f>IF($C48="","",IFERROR(VLOOKUP($C48,Vendors!$A:$B,2,FALSE),""))</f>
        <v/>
      </c>
      <c r="E48" s="11" t="n"/>
      <c r="F48" s="14" t="n"/>
      <c r="G48" s="17" t="n"/>
      <c r="H48" s="14">
        <f>IF($F48="","",ROUND($F48*$G48,0))</f>
        <v/>
      </c>
      <c r="I48" s="14">
        <f>IF($F48="","",$F48+$H48)</f>
        <v/>
      </c>
      <c r="J48" s="14">
        <f>IF($A48="","",SUMIFS(AP_Payments!$D:$D,AP_Payments!$B:$B,$A48))</f>
        <v/>
      </c>
      <c r="K48" s="14">
        <f>IF($A48="","",MAX(0,$I48-$J48))</f>
        <v/>
      </c>
      <c r="L48" s="11" t="n"/>
      <c r="M48" s="15">
        <f>IF(OR($B48="", $L48=""),"", $B48+IFERROR(VLOOKUP($L48,Terms!$A:$B,2,FALSE),0))</f>
        <v/>
      </c>
      <c r="N48" s="16">
        <f>IF(OR($M48="", $K48&lt;=0),"", Settings!$B$3-$M48)</f>
        <v/>
      </c>
      <c r="O48" s="11">
        <f>IF($A48="","",IF($K48=0,"Paid",IF($J48=0,"Open","Partially Paid")))</f>
        <v/>
      </c>
      <c r="P48" s="11" t="n"/>
      <c r="Q48" s="11" t="n"/>
    </row>
    <row r="49">
      <c r="A49" s="11" t="n"/>
      <c r="B49" s="15" t="n"/>
      <c r="C49" s="11" t="n"/>
      <c r="D49" s="11">
        <f>IF($C49="","",IFERROR(VLOOKUP($C49,Vendors!$A:$B,2,FALSE),""))</f>
        <v/>
      </c>
      <c r="E49" s="11" t="n"/>
      <c r="F49" s="14" t="n"/>
      <c r="G49" s="17" t="n"/>
      <c r="H49" s="14">
        <f>IF($F49="","",ROUND($F49*$G49,0))</f>
        <v/>
      </c>
      <c r="I49" s="14">
        <f>IF($F49="","",$F49+$H49)</f>
        <v/>
      </c>
      <c r="J49" s="14">
        <f>IF($A49="","",SUMIFS(AP_Payments!$D:$D,AP_Payments!$B:$B,$A49))</f>
        <v/>
      </c>
      <c r="K49" s="14">
        <f>IF($A49="","",MAX(0,$I49-$J49))</f>
        <v/>
      </c>
      <c r="L49" s="11" t="n"/>
      <c r="M49" s="15">
        <f>IF(OR($B49="", $L49=""),"", $B49+IFERROR(VLOOKUP($L49,Terms!$A:$B,2,FALSE),0))</f>
        <v/>
      </c>
      <c r="N49" s="16">
        <f>IF(OR($M49="", $K49&lt;=0),"", Settings!$B$3-$M49)</f>
        <v/>
      </c>
      <c r="O49" s="11">
        <f>IF($A49="","",IF($K49=0,"Paid",IF($J49=0,"Open","Partially Paid")))</f>
        <v/>
      </c>
      <c r="P49" s="11" t="n"/>
      <c r="Q49" s="11" t="n"/>
    </row>
    <row r="50">
      <c r="A50" s="11" t="n"/>
      <c r="B50" s="15" t="n"/>
      <c r="C50" s="11" t="n"/>
      <c r="D50" s="11">
        <f>IF($C50="","",IFERROR(VLOOKUP($C50,Vendors!$A:$B,2,FALSE),""))</f>
        <v/>
      </c>
      <c r="E50" s="11" t="n"/>
      <c r="F50" s="14" t="n"/>
      <c r="G50" s="17" t="n"/>
      <c r="H50" s="14">
        <f>IF($F50="","",ROUND($F50*$G50,0))</f>
        <v/>
      </c>
      <c r="I50" s="14">
        <f>IF($F50="","",$F50+$H50)</f>
        <v/>
      </c>
      <c r="J50" s="14">
        <f>IF($A50="","",SUMIFS(AP_Payments!$D:$D,AP_Payments!$B:$B,$A50))</f>
        <v/>
      </c>
      <c r="K50" s="14">
        <f>IF($A50="","",MAX(0,$I50-$J50))</f>
        <v/>
      </c>
      <c r="L50" s="11" t="n"/>
      <c r="M50" s="15">
        <f>IF(OR($B50="", $L50=""),"", $B50+IFERROR(VLOOKUP($L50,Terms!$A:$B,2,FALSE),0))</f>
        <v/>
      </c>
      <c r="N50" s="16">
        <f>IF(OR($M50="", $K50&lt;=0),"", Settings!$B$3-$M50)</f>
        <v/>
      </c>
      <c r="O50" s="11">
        <f>IF($A50="","",IF($K50=0,"Paid",IF($J50=0,"Open","Partially Paid")))</f>
        <v/>
      </c>
      <c r="P50" s="11" t="n"/>
      <c r="Q50" s="11" t="n"/>
    </row>
    <row r="51">
      <c r="A51" s="11" t="n"/>
      <c r="B51" s="15" t="n"/>
      <c r="C51" s="11" t="n"/>
      <c r="D51" s="11">
        <f>IF($C51="","",IFERROR(VLOOKUP($C51,Vendors!$A:$B,2,FALSE),""))</f>
        <v/>
      </c>
      <c r="E51" s="11" t="n"/>
      <c r="F51" s="14" t="n"/>
      <c r="G51" s="17" t="n"/>
      <c r="H51" s="14">
        <f>IF($F51="","",ROUND($F51*$G51,0))</f>
        <v/>
      </c>
      <c r="I51" s="14">
        <f>IF($F51="","",$F51+$H51)</f>
        <v/>
      </c>
      <c r="J51" s="14">
        <f>IF($A51="","",SUMIFS(AP_Payments!$D:$D,AP_Payments!$B:$B,$A51))</f>
        <v/>
      </c>
      <c r="K51" s="14">
        <f>IF($A51="","",MAX(0,$I51-$J51))</f>
        <v/>
      </c>
      <c r="L51" s="11" t="n"/>
      <c r="M51" s="15">
        <f>IF(OR($B51="", $L51=""),"", $B51+IFERROR(VLOOKUP($L51,Terms!$A:$B,2,FALSE),0))</f>
        <v/>
      </c>
      <c r="N51" s="16">
        <f>IF(OR($M51="", $K51&lt;=0),"", Settings!$B$3-$M51)</f>
        <v/>
      </c>
      <c r="O51" s="11">
        <f>IF($A51="","",IF($K51=0,"Paid",IF($J51=0,"Open","Partially Paid")))</f>
        <v/>
      </c>
      <c r="P51" s="11" t="n"/>
      <c r="Q51" s="11" t="n"/>
    </row>
    <row r="52">
      <c r="A52" s="11" t="n"/>
      <c r="B52" s="15" t="n"/>
      <c r="C52" s="11" t="n"/>
      <c r="D52" s="11">
        <f>IF($C52="","",IFERROR(VLOOKUP($C52,Vendors!$A:$B,2,FALSE),""))</f>
        <v/>
      </c>
      <c r="E52" s="11" t="n"/>
      <c r="F52" s="14" t="n"/>
      <c r="G52" s="17" t="n"/>
      <c r="H52" s="14">
        <f>IF($F52="","",ROUND($F52*$G52,0))</f>
        <v/>
      </c>
      <c r="I52" s="14">
        <f>IF($F52="","",$F52+$H52)</f>
        <v/>
      </c>
      <c r="J52" s="14">
        <f>IF($A52="","",SUMIFS(AP_Payments!$D:$D,AP_Payments!$B:$B,$A52))</f>
        <v/>
      </c>
      <c r="K52" s="14">
        <f>IF($A52="","",MAX(0,$I52-$J52))</f>
        <v/>
      </c>
      <c r="L52" s="11" t="n"/>
      <c r="M52" s="15">
        <f>IF(OR($B52="", $L52=""),"", $B52+IFERROR(VLOOKUP($L52,Terms!$A:$B,2,FALSE),0))</f>
        <v/>
      </c>
      <c r="N52" s="16">
        <f>IF(OR($M52="", $K52&lt;=0),"", Settings!$B$3-$M52)</f>
        <v/>
      </c>
      <c r="O52" s="11">
        <f>IF($A52="","",IF($K52=0,"Paid",IF($J52=0,"Open","Partially Paid")))</f>
        <v/>
      </c>
      <c r="P52" s="11" t="n"/>
      <c r="Q52" s="11" t="n"/>
    </row>
    <row r="53">
      <c r="A53" s="11" t="n"/>
      <c r="B53" s="15" t="n"/>
      <c r="C53" s="11" t="n"/>
      <c r="D53" s="11">
        <f>IF($C53="","",IFERROR(VLOOKUP($C53,Vendors!$A:$B,2,FALSE),""))</f>
        <v/>
      </c>
      <c r="E53" s="11" t="n"/>
      <c r="F53" s="14" t="n"/>
      <c r="G53" s="17" t="n"/>
      <c r="H53" s="14">
        <f>IF($F53="","",ROUND($F53*$G53,0))</f>
        <v/>
      </c>
      <c r="I53" s="14">
        <f>IF($F53="","",$F53+$H53)</f>
        <v/>
      </c>
      <c r="J53" s="14">
        <f>IF($A53="","",SUMIFS(AP_Payments!$D:$D,AP_Payments!$B:$B,$A53))</f>
        <v/>
      </c>
      <c r="K53" s="14">
        <f>IF($A53="","",MAX(0,$I53-$J53))</f>
        <v/>
      </c>
      <c r="L53" s="11" t="n"/>
      <c r="M53" s="15">
        <f>IF(OR($B53="", $L53=""),"", $B53+IFERROR(VLOOKUP($L53,Terms!$A:$B,2,FALSE),0))</f>
        <v/>
      </c>
      <c r="N53" s="16">
        <f>IF(OR($M53="", $K53&lt;=0),"", Settings!$B$3-$M53)</f>
        <v/>
      </c>
      <c r="O53" s="11">
        <f>IF($A53="","",IF($K53=0,"Paid",IF($J53=0,"Open","Partially Paid")))</f>
        <v/>
      </c>
      <c r="P53" s="11" t="n"/>
      <c r="Q53" s="11" t="n"/>
    </row>
    <row r="54">
      <c r="A54" s="11" t="n"/>
      <c r="B54" s="15" t="n"/>
      <c r="C54" s="11" t="n"/>
      <c r="D54" s="11">
        <f>IF($C54="","",IFERROR(VLOOKUP($C54,Vendors!$A:$B,2,FALSE),""))</f>
        <v/>
      </c>
      <c r="E54" s="11" t="n"/>
      <c r="F54" s="14" t="n"/>
      <c r="G54" s="17" t="n"/>
      <c r="H54" s="14">
        <f>IF($F54="","",ROUND($F54*$G54,0))</f>
        <v/>
      </c>
      <c r="I54" s="14">
        <f>IF($F54="","",$F54+$H54)</f>
        <v/>
      </c>
      <c r="J54" s="14">
        <f>IF($A54="","",SUMIFS(AP_Payments!$D:$D,AP_Payments!$B:$B,$A54))</f>
        <v/>
      </c>
      <c r="K54" s="14">
        <f>IF($A54="","",MAX(0,$I54-$J54))</f>
        <v/>
      </c>
      <c r="L54" s="11" t="n"/>
      <c r="M54" s="15">
        <f>IF(OR($B54="", $L54=""),"", $B54+IFERROR(VLOOKUP($L54,Terms!$A:$B,2,FALSE),0))</f>
        <v/>
      </c>
      <c r="N54" s="16">
        <f>IF(OR($M54="", $K54&lt;=0),"", Settings!$B$3-$M54)</f>
        <v/>
      </c>
      <c r="O54" s="11">
        <f>IF($A54="","",IF($K54=0,"Paid",IF($J54=0,"Open","Partially Paid")))</f>
        <v/>
      </c>
      <c r="P54" s="11" t="n"/>
      <c r="Q54" s="11" t="n"/>
    </row>
    <row r="55">
      <c r="A55" s="11" t="n"/>
      <c r="B55" s="15" t="n"/>
      <c r="C55" s="11" t="n"/>
      <c r="D55" s="11">
        <f>IF($C55="","",IFERROR(VLOOKUP($C55,Vendors!$A:$B,2,FALSE),""))</f>
        <v/>
      </c>
      <c r="E55" s="11" t="n"/>
      <c r="F55" s="14" t="n"/>
      <c r="G55" s="17" t="n"/>
      <c r="H55" s="14">
        <f>IF($F55="","",ROUND($F55*$G55,0))</f>
        <v/>
      </c>
      <c r="I55" s="14">
        <f>IF($F55="","",$F55+$H55)</f>
        <v/>
      </c>
      <c r="J55" s="14">
        <f>IF($A55="","",SUMIFS(AP_Payments!$D:$D,AP_Payments!$B:$B,$A55))</f>
        <v/>
      </c>
      <c r="K55" s="14">
        <f>IF($A55="","",MAX(0,$I55-$J55))</f>
        <v/>
      </c>
      <c r="L55" s="11" t="n"/>
      <c r="M55" s="15">
        <f>IF(OR($B55="", $L55=""),"", $B55+IFERROR(VLOOKUP($L55,Terms!$A:$B,2,FALSE),0))</f>
        <v/>
      </c>
      <c r="N55" s="16">
        <f>IF(OR($M55="", $K55&lt;=0),"", Settings!$B$3-$M55)</f>
        <v/>
      </c>
      <c r="O55" s="11">
        <f>IF($A55="","",IF($K55=0,"Paid",IF($J55=0,"Open","Partially Paid")))</f>
        <v/>
      </c>
      <c r="P55" s="11" t="n"/>
      <c r="Q55" s="11" t="n"/>
    </row>
    <row r="56">
      <c r="A56" s="11" t="n"/>
      <c r="B56" s="15" t="n"/>
      <c r="C56" s="11" t="n"/>
      <c r="D56" s="11">
        <f>IF($C56="","",IFERROR(VLOOKUP($C56,Vendors!$A:$B,2,FALSE),""))</f>
        <v/>
      </c>
      <c r="E56" s="11" t="n"/>
      <c r="F56" s="14" t="n"/>
      <c r="G56" s="17" t="n"/>
      <c r="H56" s="14">
        <f>IF($F56="","",ROUND($F56*$G56,0))</f>
        <v/>
      </c>
      <c r="I56" s="14">
        <f>IF($F56="","",$F56+$H56)</f>
        <v/>
      </c>
      <c r="J56" s="14">
        <f>IF($A56="","",SUMIFS(AP_Payments!$D:$D,AP_Payments!$B:$B,$A56))</f>
        <v/>
      </c>
      <c r="K56" s="14">
        <f>IF($A56="","",MAX(0,$I56-$J56))</f>
        <v/>
      </c>
      <c r="L56" s="11" t="n"/>
      <c r="M56" s="15">
        <f>IF(OR($B56="", $L56=""),"", $B56+IFERROR(VLOOKUP($L56,Terms!$A:$B,2,FALSE),0))</f>
        <v/>
      </c>
      <c r="N56" s="16">
        <f>IF(OR($M56="", $K56&lt;=0),"", Settings!$B$3-$M56)</f>
        <v/>
      </c>
      <c r="O56" s="11">
        <f>IF($A56="","",IF($K56=0,"Paid",IF($J56=0,"Open","Partially Paid")))</f>
        <v/>
      </c>
      <c r="P56" s="11" t="n"/>
      <c r="Q56" s="11" t="n"/>
    </row>
    <row r="57">
      <c r="A57" s="11" t="n"/>
      <c r="B57" s="15" t="n"/>
      <c r="C57" s="11" t="n"/>
      <c r="D57" s="11">
        <f>IF($C57="","",IFERROR(VLOOKUP($C57,Vendors!$A:$B,2,FALSE),""))</f>
        <v/>
      </c>
      <c r="E57" s="11" t="n"/>
      <c r="F57" s="14" t="n"/>
      <c r="G57" s="17" t="n"/>
      <c r="H57" s="14">
        <f>IF($F57="","",ROUND($F57*$G57,0))</f>
        <v/>
      </c>
      <c r="I57" s="14">
        <f>IF($F57="","",$F57+$H57)</f>
        <v/>
      </c>
      <c r="J57" s="14">
        <f>IF($A57="","",SUMIFS(AP_Payments!$D:$D,AP_Payments!$B:$B,$A57))</f>
        <v/>
      </c>
      <c r="K57" s="14">
        <f>IF($A57="","",MAX(0,$I57-$J57))</f>
        <v/>
      </c>
      <c r="L57" s="11" t="n"/>
      <c r="M57" s="15">
        <f>IF(OR($B57="", $L57=""),"", $B57+IFERROR(VLOOKUP($L57,Terms!$A:$B,2,FALSE),0))</f>
        <v/>
      </c>
      <c r="N57" s="16">
        <f>IF(OR($M57="", $K57&lt;=0),"", Settings!$B$3-$M57)</f>
        <v/>
      </c>
      <c r="O57" s="11">
        <f>IF($A57="","",IF($K57=0,"Paid",IF($J57=0,"Open","Partially Paid")))</f>
        <v/>
      </c>
      <c r="P57" s="11" t="n"/>
      <c r="Q57" s="11" t="n"/>
    </row>
    <row r="58">
      <c r="A58" s="11" t="n"/>
      <c r="B58" s="15" t="n"/>
      <c r="C58" s="11" t="n"/>
      <c r="D58" s="11">
        <f>IF($C58="","",IFERROR(VLOOKUP($C58,Vendors!$A:$B,2,FALSE),""))</f>
        <v/>
      </c>
      <c r="E58" s="11" t="n"/>
      <c r="F58" s="14" t="n"/>
      <c r="G58" s="17" t="n"/>
      <c r="H58" s="14">
        <f>IF($F58="","",ROUND($F58*$G58,0))</f>
        <v/>
      </c>
      <c r="I58" s="14">
        <f>IF($F58="","",$F58+$H58)</f>
        <v/>
      </c>
      <c r="J58" s="14">
        <f>IF($A58="","",SUMIFS(AP_Payments!$D:$D,AP_Payments!$B:$B,$A58))</f>
        <v/>
      </c>
      <c r="K58" s="14">
        <f>IF($A58="","",MAX(0,$I58-$J58))</f>
        <v/>
      </c>
      <c r="L58" s="11" t="n"/>
      <c r="M58" s="15">
        <f>IF(OR($B58="", $L58=""),"", $B58+IFERROR(VLOOKUP($L58,Terms!$A:$B,2,FALSE),0))</f>
        <v/>
      </c>
      <c r="N58" s="16">
        <f>IF(OR($M58="", $K58&lt;=0),"", Settings!$B$3-$M58)</f>
        <v/>
      </c>
      <c r="O58" s="11">
        <f>IF($A58="","",IF($K58=0,"Paid",IF($J58=0,"Open","Partially Paid")))</f>
        <v/>
      </c>
      <c r="P58" s="11" t="n"/>
      <c r="Q58" s="11" t="n"/>
    </row>
    <row r="59">
      <c r="A59" s="11" t="n"/>
      <c r="B59" s="15" t="n"/>
      <c r="C59" s="11" t="n"/>
      <c r="D59" s="11">
        <f>IF($C59="","",IFERROR(VLOOKUP($C59,Vendors!$A:$B,2,FALSE),""))</f>
        <v/>
      </c>
      <c r="E59" s="11" t="n"/>
      <c r="F59" s="14" t="n"/>
      <c r="G59" s="17" t="n"/>
      <c r="H59" s="14">
        <f>IF($F59="","",ROUND($F59*$G59,0))</f>
        <v/>
      </c>
      <c r="I59" s="14">
        <f>IF($F59="","",$F59+$H59)</f>
        <v/>
      </c>
      <c r="J59" s="14">
        <f>IF($A59="","",SUMIFS(AP_Payments!$D:$D,AP_Payments!$B:$B,$A59))</f>
        <v/>
      </c>
      <c r="K59" s="14">
        <f>IF($A59="","",MAX(0,$I59-$J59))</f>
        <v/>
      </c>
      <c r="L59" s="11" t="n"/>
      <c r="M59" s="15">
        <f>IF(OR($B59="", $L59=""),"", $B59+IFERROR(VLOOKUP($L59,Terms!$A:$B,2,FALSE),0))</f>
        <v/>
      </c>
      <c r="N59" s="16">
        <f>IF(OR($M59="", $K59&lt;=0),"", Settings!$B$3-$M59)</f>
        <v/>
      </c>
      <c r="O59" s="11">
        <f>IF($A59="","",IF($K59=0,"Paid",IF($J59=0,"Open","Partially Paid")))</f>
        <v/>
      </c>
      <c r="P59" s="11" t="n"/>
      <c r="Q59" s="11" t="n"/>
    </row>
    <row r="60">
      <c r="A60" s="11" t="n"/>
      <c r="B60" s="15" t="n"/>
      <c r="C60" s="11" t="n"/>
      <c r="D60" s="11">
        <f>IF($C60="","",IFERROR(VLOOKUP($C60,Vendors!$A:$B,2,FALSE),""))</f>
        <v/>
      </c>
      <c r="E60" s="11" t="n"/>
      <c r="F60" s="14" t="n"/>
      <c r="G60" s="17" t="n"/>
      <c r="H60" s="14">
        <f>IF($F60="","",ROUND($F60*$G60,0))</f>
        <v/>
      </c>
      <c r="I60" s="14">
        <f>IF($F60="","",$F60+$H60)</f>
        <v/>
      </c>
      <c r="J60" s="14">
        <f>IF($A60="","",SUMIFS(AP_Payments!$D:$D,AP_Payments!$B:$B,$A60))</f>
        <v/>
      </c>
      <c r="K60" s="14">
        <f>IF($A60="","",MAX(0,$I60-$J60))</f>
        <v/>
      </c>
      <c r="L60" s="11" t="n"/>
      <c r="M60" s="15">
        <f>IF(OR($B60="", $L60=""),"", $B60+IFERROR(VLOOKUP($L60,Terms!$A:$B,2,FALSE),0))</f>
        <v/>
      </c>
      <c r="N60" s="16">
        <f>IF(OR($M60="", $K60&lt;=0),"", Settings!$B$3-$M60)</f>
        <v/>
      </c>
      <c r="O60" s="11">
        <f>IF($A60="","",IF($K60=0,"Paid",IF($J60=0,"Open","Partially Paid")))</f>
        <v/>
      </c>
      <c r="P60" s="11" t="n"/>
      <c r="Q60" s="11" t="n"/>
    </row>
    <row r="61">
      <c r="A61" s="11" t="n"/>
      <c r="B61" s="15" t="n"/>
      <c r="C61" s="11" t="n"/>
      <c r="D61" s="11">
        <f>IF($C61="","",IFERROR(VLOOKUP($C61,Vendors!$A:$B,2,FALSE),""))</f>
        <v/>
      </c>
      <c r="E61" s="11" t="n"/>
      <c r="F61" s="14" t="n"/>
      <c r="G61" s="17" t="n"/>
      <c r="H61" s="14">
        <f>IF($F61="","",ROUND($F61*$G61,0))</f>
        <v/>
      </c>
      <c r="I61" s="14">
        <f>IF($F61="","",$F61+$H61)</f>
        <v/>
      </c>
      <c r="J61" s="14">
        <f>IF($A61="","",SUMIFS(AP_Payments!$D:$D,AP_Payments!$B:$B,$A61))</f>
        <v/>
      </c>
      <c r="K61" s="14">
        <f>IF($A61="","",MAX(0,$I61-$J61))</f>
        <v/>
      </c>
      <c r="L61" s="11" t="n"/>
      <c r="M61" s="15">
        <f>IF(OR($B61="", $L61=""),"", $B61+IFERROR(VLOOKUP($L61,Terms!$A:$B,2,FALSE),0))</f>
        <v/>
      </c>
      <c r="N61" s="16">
        <f>IF(OR($M61="", $K61&lt;=0),"", Settings!$B$3-$M61)</f>
        <v/>
      </c>
      <c r="O61" s="11">
        <f>IF($A61="","",IF($K61=0,"Paid",IF($J61=0,"Open","Partially Paid")))</f>
        <v/>
      </c>
      <c r="P61" s="11" t="n"/>
      <c r="Q61" s="11" t="n"/>
    </row>
    <row r="62">
      <c r="A62" s="11" t="n"/>
      <c r="B62" s="15" t="n"/>
      <c r="C62" s="11" t="n"/>
      <c r="D62" s="11">
        <f>IF($C62="","",IFERROR(VLOOKUP($C62,Vendors!$A:$B,2,FALSE),""))</f>
        <v/>
      </c>
      <c r="E62" s="11" t="n"/>
      <c r="F62" s="14" t="n"/>
      <c r="G62" s="17" t="n"/>
      <c r="H62" s="14">
        <f>IF($F62="","",ROUND($F62*$G62,0))</f>
        <v/>
      </c>
      <c r="I62" s="14">
        <f>IF($F62="","",$F62+$H62)</f>
        <v/>
      </c>
      <c r="J62" s="14">
        <f>IF($A62="","",SUMIFS(AP_Payments!$D:$D,AP_Payments!$B:$B,$A62))</f>
        <v/>
      </c>
      <c r="K62" s="14">
        <f>IF($A62="","",MAX(0,$I62-$J62))</f>
        <v/>
      </c>
      <c r="L62" s="11" t="n"/>
      <c r="M62" s="15">
        <f>IF(OR($B62="", $L62=""),"", $B62+IFERROR(VLOOKUP($L62,Terms!$A:$B,2,FALSE),0))</f>
        <v/>
      </c>
      <c r="N62" s="16">
        <f>IF(OR($M62="", $K62&lt;=0),"", Settings!$B$3-$M62)</f>
        <v/>
      </c>
      <c r="O62" s="11">
        <f>IF($A62="","",IF($K62=0,"Paid",IF($J62=0,"Open","Partially Paid")))</f>
        <v/>
      </c>
      <c r="P62" s="11" t="n"/>
      <c r="Q62" s="11" t="n"/>
    </row>
    <row r="63">
      <c r="A63" s="11" t="n"/>
      <c r="B63" s="15" t="n"/>
      <c r="C63" s="11" t="n"/>
      <c r="D63" s="11">
        <f>IF($C63="","",IFERROR(VLOOKUP($C63,Vendors!$A:$B,2,FALSE),""))</f>
        <v/>
      </c>
      <c r="E63" s="11" t="n"/>
      <c r="F63" s="14" t="n"/>
      <c r="G63" s="17" t="n"/>
      <c r="H63" s="14">
        <f>IF($F63="","",ROUND($F63*$G63,0))</f>
        <v/>
      </c>
      <c r="I63" s="14">
        <f>IF($F63="","",$F63+$H63)</f>
        <v/>
      </c>
      <c r="J63" s="14">
        <f>IF($A63="","",SUMIFS(AP_Payments!$D:$D,AP_Payments!$B:$B,$A63))</f>
        <v/>
      </c>
      <c r="K63" s="14">
        <f>IF($A63="","",MAX(0,$I63-$J63))</f>
        <v/>
      </c>
      <c r="L63" s="11" t="n"/>
      <c r="M63" s="15">
        <f>IF(OR($B63="", $L63=""),"", $B63+IFERROR(VLOOKUP($L63,Terms!$A:$B,2,FALSE),0))</f>
        <v/>
      </c>
      <c r="N63" s="16">
        <f>IF(OR($M63="", $K63&lt;=0),"", Settings!$B$3-$M63)</f>
        <v/>
      </c>
      <c r="O63" s="11">
        <f>IF($A63="","",IF($K63=0,"Paid",IF($J63=0,"Open","Partially Paid")))</f>
        <v/>
      </c>
      <c r="P63" s="11" t="n"/>
      <c r="Q63" s="11" t="n"/>
    </row>
    <row r="64">
      <c r="A64" s="11" t="n"/>
      <c r="B64" s="15" t="n"/>
      <c r="C64" s="11" t="n"/>
      <c r="D64" s="11">
        <f>IF($C64="","",IFERROR(VLOOKUP($C64,Vendors!$A:$B,2,FALSE),""))</f>
        <v/>
      </c>
      <c r="E64" s="11" t="n"/>
      <c r="F64" s="14" t="n"/>
      <c r="G64" s="17" t="n"/>
      <c r="H64" s="14">
        <f>IF($F64="","",ROUND($F64*$G64,0))</f>
        <v/>
      </c>
      <c r="I64" s="14">
        <f>IF($F64="","",$F64+$H64)</f>
        <v/>
      </c>
      <c r="J64" s="14">
        <f>IF($A64="","",SUMIFS(AP_Payments!$D:$D,AP_Payments!$B:$B,$A64))</f>
        <v/>
      </c>
      <c r="K64" s="14">
        <f>IF($A64="","",MAX(0,$I64-$J64))</f>
        <v/>
      </c>
      <c r="L64" s="11" t="n"/>
      <c r="M64" s="15">
        <f>IF(OR($B64="", $L64=""),"", $B64+IFERROR(VLOOKUP($L64,Terms!$A:$B,2,FALSE),0))</f>
        <v/>
      </c>
      <c r="N64" s="16">
        <f>IF(OR($M64="", $K64&lt;=0),"", Settings!$B$3-$M64)</f>
        <v/>
      </c>
      <c r="O64" s="11">
        <f>IF($A64="","",IF($K64=0,"Paid",IF($J64=0,"Open","Partially Paid")))</f>
        <v/>
      </c>
      <c r="P64" s="11" t="n"/>
      <c r="Q64" s="11" t="n"/>
    </row>
    <row r="65">
      <c r="A65" s="11" t="n"/>
      <c r="B65" s="15" t="n"/>
      <c r="C65" s="11" t="n"/>
      <c r="D65" s="11">
        <f>IF($C65="","",IFERROR(VLOOKUP($C65,Vendors!$A:$B,2,FALSE),""))</f>
        <v/>
      </c>
      <c r="E65" s="11" t="n"/>
      <c r="F65" s="14" t="n"/>
      <c r="G65" s="17" t="n"/>
      <c r="H65" s="14">
        <f>IF($F65="","",ROUND($F65*$G65,0))</f>
        <v/>
      </c>
      <c r="I65" s="14">
        <f>IF($F65="","",$F65+$H65)</f>
        <v/>
      </c>
      <c r="J65" s="14">
        <f>IF($A65="","",SUMIFS(AP_Payments!$D:$D,AP_Payments!$B:$B,$A65))</f>
        <v/>
      </c>
      <c r="K65" s="14">
        <f>IF($A65="","",MAX(0,$I65-$J65))</f>
        <v/>
      </c>
      <c r="L65" s="11" t="n"/>
      <c r="M65" s="15">
        <f>IF(OR($B65="", $L65=""),"", $B65+IFERROR(VLOOKUP($L65,Terms!$A:$B,2,FALSE),0))</f>
        <v/>
      </c>
      <c r="N65" s="16">
        <f>IF(OR($M65="", $K65&lt;=0),"", Settings!$B$3-$M65)</f>
        <v/>
      </c>
      <c r="O65" s="11">
        <f>IF($A65="","",IF($K65=0,"Paid",IF($J65=0,"Open","Partially Paid")))</f>
        <v/>
      </c>
      <c r="P65" s="11" t="n"/>
      <c r="Q65" s="11" t="n"/>
    </row>
    <row r="66">
      <c r="A66" s="11" t="n"/>
      <c r="B66" s="15" t="n"/>
      <c r="C66" s="11" t="n"/>
      <c r="D66" s="11">
        <f>IF($C66="","",IFERROR(VLOOKUP($C66,Vendors!$A:$B,2,FALSE),""))</f>
        <v/>
      </c>
      <c r="E66" s="11" t="n"/>
      <c r="F66" s="14" t="n"/>
      <c r="G66" s="17" t="n"/>
      <c r="H66" s="14">
        <f>IF($F66="","",ROUND($F66*$G66,0))</f>
        <v/>
      </c>
      <c r="I66" s="14">
        <f>IF($F66="","",$F66+$H66)</f>
        <v/>
      </c>
      <c r="J66" s="14">
        <f>IF($A66="","",SUMIFS(AP_Payments!$D:$D,AP_Payments!$B:$B,$A66))</f>
        <v/>
      </c>
      <c r="K66" s="14">
        <f>IF($A66="","",MAX(0,$I66-$J66))</f>
        <v/>
      </c>
      <c r="L66" s="11" t="n"/>
      <c r="M66" s="15">
        <f>IF(OR($B66="", $L66=""),"", $B66+IFERROR(VLOOKUP($L66,Terms!$A:$B,2,FALSE),0))</f>
        <v/>
      </c>
      <c r="N66" s="16">
        <f>IF(OR($M66="", $K66&lt;=0),"", Settings!$B$3-$M66)</f>
        <v/>
      </c>
      <c r="O66" s="11">
        <f>IF($A66="","",IF($K66=0,"Paid",IF($J66=0,"Open","Partially Paid")))</f>
        <v/>
      </c>
      <c r="P66" s="11" t="n"/>
      <c r="Q66" s="11" t="n"/>
    </row>
    <row r="67">
      <c r="A67" s="11" t="n"/>
      <c r="B67" s="15" t="n"/>
      <c r="C67" s="11" t="n"/>
      <c r="D67" s="11">
        <f>IF($C67="","",IFERROR(VLOOKUP($C67,Vendors!$A:$B,2,FALSE),""))</f>
        <v/>
      </c>
      <c r="E67" s="11" t="n"/>
      <c r="F67" s="14" t="n"/>
      <c r="G67" s="17" t="n"/>
      <c r="H67" s="14">
        <f>IF($F67="","",ROUND($F67*$G67,0))</f>
        <v/>
      </c>
      <c r="I67" s="14">
        <f>IF($F67="","",$F67+$H67)</f>
        <v/>
      </c>
      <c r="J67" s="14">
        <f>IF($A67="","",SUMIFS(AP_Payments!$D:$D,AP_Payments!$B:$B,$A67))</f>
        <v/>
      </c>
      <c r="K67" s="14">
        <f>IF($A67="","",MAX(0,$I67-$J67))</f>
        <v/>
      </c>
      <c r="L67" s="11" t="n"/>
      <c r="M67" s="15">
        <f>IF(OR($B67="", $L67=""),"", $B67+IFERROR(VLOOKUP($L67,Terms!$A:$B,2,FALSE),0))</f>
        <v/>
      </c>
      <c r="N67" s="16">
        <f>IF(OR($M67="", $K67&lt;=0),"", Settings!$B$3-$M67)</f>
        <v/>
      </c>
      <c r="O67" s="11">
        <f>IF($A67="","",IF($K67=0,"Paid",IF($J67=0,"Open","Partially Paid")))</f>
        <v/>
      </c>
      <c r="P67" s="11" t="n"/>
      <c r="Q67" s="11" t="n"/>
    </row>
    <row r="68">
      <c r="A68" s="11" t="n"/>
      <c r="B68" s="15" t="n"/>
      <c r="C68" s="11" t="n"/>
      <c r="D68" s="11">
        <f>IF($C68="","",IFERROR(VLOOKUP($C68,Vendors!$A:$B,2,FALSE),""))</f>
        <v/>
      </c>
      <c r="E68" s="11" t="n"/>
      <c r="F68" s="14" t="n"/>
      <c r="G68" s="17" t="n"/>
      <c r="H68" s="14">
        <f>IF($F68="","",ROUND($F68*$G68,0))</f>
        <v/>
      </c>
      <c r="I68" s="14">
        <f>IF($F68="","",$F68+$H68)</f>
        <v/>
      </c>
      <c r="J68" s="14">
        <f>IF($A68="","",SUMIFS(AP_Payments!$D:$D,AP_Payments!$B:$B,$A68))</f>
        <v/>
      </c>
      <c r="K68" s="14">
        <f>IF($A68="","",MAX(0,$I68-$J68))</f>
        <v/>
      </c>
      <c r="L68" s="11" t="n"/>
      <c r="M68" s="15">
        <f>IF(OR($B68="", $L68=""),"", $B68+IFERROR(VLOOKUP($L68,Terms!$A:$B,2,FALSE),0))</f>
        <v/>
      </c>
      <c r="N68" s="16">
        <f>IF(OR($M68="", $K68&lt;=0),"", Settings!$B$3-$M68)</f>
        <v/>
      </c>
      <c r="O68" s="11">
        <f>IF($A68="","",IF($K68=0,"Paid",IF($J68=0,"Open","Partially Paid")))</f>
        <v/>
      </c>
      <c r="P68" s="11" t="n"/>
      <c r="Q68" s="11" t="n"/>
    </row>
    <row r="69">
      <c r="A69" s="11" t="n"/>
      <c r="B69" s="15" t="n"/>
      <c r="C69" s="11" t="n"/>
      <c r="D69" s="11">
        <f>IF($C69="","",IFERROR(VLOOKUP($C69,Vendors!$A:$B,2,FALSE),""))</f>
        <v/>
      </c>
      <c r="E69" s="11" t="n"/>
      <c r="F69" s="14" t="n"/>
      <c r="G69" s="17" t="n"/>
      <c r="H69" s="14">
        <f>IF($F69="","",ROUND($F69*$G69,0))</f>
        <v/>
      </c>
      <c r="I69" s="14">
        <f>IF($F69="","",$F69+$H69)</f>
        <v/>
      </c>
      <c r="J69" s="14">
        <f>IF($A69="","",SUMIFS(AP_Payments!$D:$D,AP_Payments!$B:$B,$A69))</f>
        <v/>
      </c>
      <c r="K69" s="14">
        <f>IF($A69="","",MAX(0,$I69-$J69))</f>
        <v/>
      </c>
      <c r="L69" s="11" t="n"/>
      <c r="M69" s="15">
        <f>IF(OR($B69="", $L69=""),"", $B69+IFERROR(VLOOKUP($L69,Terms!$A:$B,2,FALSE),0))</f>
        <v/>
      </c>
      <c r="N69" s="16">
        <f>IF(OR($M69="", $K69&lt;=0),"", Settings!$B$3-$M69)</f>
        <v/>
      </c>
      <c r="O69" s="11">
        <f>IF($A69="","",IF($K69=0,"Paid",IF($J69=0,"Open","Partially Paid")))</f>
        <v/>
      </c>
      <c r="P69" s="11" t="n"/>
      <c r="Q69" s="11" t="n"/>
    </row>
    <row r="70">
      <c r="A70" s="11" t="n"/>
      <c r="B70" s="15" t="n"/>
      <c r="C70" s="11" t="n"/>
      <c r="D70" s="11">
        <f>IF($C70="","",IFERROR(VLOOKUP($C70,Vendors!$A:$B,2,FALSE),""))</f>
        <v/>
      </c>
      <c r="E70" s="11" t="n"/>
      <c r="F70" s="14" t="n"/>
      <c r="G70" s="17" t="n"/>
      <c r="H70" s="14">
        <f>IF($F70="","",ROUND($F70*$G70,0))</f>
        <v/>
      </c>
      <c r="I70" s="14">
        <f>IF($F70="","",$F70+$H70)</f>
        <v/>
      </c>
      <c r="J70" s="14">
        <f>IF($A70="","",SUMIFS(AP_Payments!$D:$D,AP_Payments!$B:$B,$A70))</f>
        <v/>
      </c>
      <c r="K70" s="14">
        <f>IF($A70="","",MAX(0,$I70-$J70))</f>
        <v/>
      </c>
      <c r="L70" s="11" t="n"/>
      <c r="M70" s="15">
        <f>IF(OR($B70="", $L70=""),"", $B70+IFERROR(VLOOKUP($L70,Terms!$A:$B,2,FALSE),0))</f>
        <v/>
      </c>
      <c r="N70" s="16">
        <f>IF(OR($M70="", $K70&lt;=0),"", Settings!$B$3-$M70)</f>
        <v/>
      </c>
      <c r="O70" s="11">
        <f>IF($A70="","",IF($K70=0,"Paid",IF($J70=0,"Open","Partially Paid")))</f>
        <v/>
      </c>
      <c r="P70" s="11" t="n"/>
      <c r="Q70" s="11" t="n"/>
    </row>
    <row r="71">
      <c r="A71" s="11" t="n"/>
      <c r="B71" s="15" t="n"/>
      <c r="C71" s="11" t="n"/>
      <c r="D71" s="11">
        <f>IF($C71="","",IFERROR(VLOOKUP($C71,Vendors!$A:$B,2,FALSE),""))</f>
        <v/>
      </c>
      <c r="E71" s="11" t="n"/>
      <c r="F71" s="14" t="n"/>
      <c r="G71" s="17" t="n"/>
      <c r="H71" s="14">
        <f>IF($F71="","",ROUND($F71*$G71,0))</f>
        <v/>
      </c>
      <c r="I71" s="14">
        <f>IF($F71="","",$F71+$H71)</f>
        <v/>
      </c>
      <c r="J71" s="14">
        <f>IF($A71="","",SUMIFS(AP_Payments!$D:$D,AP_Payments!$B:$B,$A71))</f>
        <v/>
      </c>
      <c r="K71" s="14">
        <f>IF($A71="","",MAX(0,$I71-$J71))</f>
        <v/>
      </c>
      <c r="L71" s="11" t="n"/>
      <c r="M71" s="15">
        <f>IF(OR($B71="", $L71=""),"", $B71+IFERROR(VLOOKUP($L71,Terms!$A:$B,2,FALSE),0))</f>
        <v/>
      </c>
      <c r="N71" s="16">
        <f>IF(OR($M71="", $K71&lt;=0),"", Settings!$B$3-$M71)</f>
        <v/>
      </c>
      <c r="O71" s="11">
        <f>IF($A71="","",IF($K71=0,"Paid",IF($J71=0,"Open","Partially Paid")))</f>
        <v/>
      </c>
      <c r="P71" s="11" t="n"/>
      <c r="Q71" s="11" t="n"/>
    </row>
    <row r="72">
      <c r="A72" s="11" t="n"/>
      <c r="B72" s="15" t="n"/>
      <c r="C72" s="11" t="n"/>
      <c r="D72" s="11">
        <f>IF($C72="","",IFERROR(VLOOKUP($C72,Vendors!$A:$B,2,FALSE),""))</f>
        <v/>
      </c>
      <c r="E72" s="11" t="n"/>
      <c r="F72" s="14" t="n"/>
      <c r="G72" s="17" t="n"/>
      <c r="H72" s="14">
        <f>IF($F72="","",ROUND($F72*$G72,0))</f>
        <v/>
      </c>
      <c r="I72" s="14">
        <f>IF($F72="","",$F72+$H72)</f>
        <v/>
      </c>
      <c r="J72" s="14">
        <f>IF($A72="","",SUMIFS(AP_Payments!$D:$D,AP_Payments!$B:$B,$A72))</f>
        <v/>
      </c>
      <c r="K72" s="14">
        <f>IF($A72="","",MAX(0,$I72-$J72))</f>
        <v/>
      </c>
      <c r="L72" s="11" t="n"/>
      <c r="M72" s="15">
        <f>IF(OR($B72="", $L72=""),"", $B72+IFERROR(VLOOKUP($L72,Terms!$A:$B,2,FALSE),0))</f>
        <v/>
      </c>
      <c r="N72" s="16">
        <f>IF(OR($M72="", $K72&lt;=0),"", Settings!$B$3-$M72)</f>
        <v/>
      </c>
      <c r="O72" s="11">
        <f>IF($A72="","",IF($K72=0,"Paid",IF($J72=0,"Open","Partially Paid")))</f>
        <v/>
      </c>
      <c r="P72" s="11" t="n"/>
      <c r="Q72" s="11" t="n"/>
    </row>
    <row r="73">
      <c r="A73" s="11" t="n"/>
      <c r="B73" s="15" t="n"/>
      <c r="C73" s="11" t="n"/>
      <c r="D73" s="11">
        <f>IF($C73="","",IFERROR(VLOOKUP($C73,Vendors!$A:$B,2,FALSE),""))</f>
        <v/>
      </c>
      <c r="E73" s="11" t="n"/>
      <c r="F73" s="14" t="n"/>
      <c r="G73" s="17" t="n"/>
      <c r="H73" s="14">
        <f>IF($F73="","",ROUND($F73*$G73,0))</f>
        <v/>
      </c>
      <c r="I73" s="14">
        <f>IF($F73="","",$F73+$H73)</f>
        <v/>
      </c>
      <c r="J73" s="14">
        <f>IF($A73="","",SUMIFS(AP_Payments!$D:$D,AP_Payments!$B:$B,$A73))</f>
        <v/>
      </c>
      <c r="K73" s="14">
        <f>IF($A73="","",MAX(0,$I73-$J73))</f>
        <v/>
      </c>
      <c r="L73" s="11" t="n"/>
      <c r="M73" s="15">
        <f>IF(OR($B73="", $L73=""),"", $B73+IFERROR(VLOOKUP($L73,Terms!$A:$B,2,FALSE),0))</f>
        <v/>
      </c>
      <c r="N73" s="16">
        <f>IF(OR($M73="", $K73&lt;=0),"", Settings!$B$3-$M73)</f>
        <v/>
      </c>
      <c r="O73" s="11">
        <f>IF($A73="","",IF($K73=0,"Paid",IF($J73=0,"Open","Partially Paid")))</f>
        <v/>
      </c>
      <c r="P73" s="11" t="n"/>
      <c r="Q73" s="11" t="n"/>
    </row>
    <row r="74">
      <c r="A74" s="11" t="n"/>
      <c r="B74" s="15" t="n"/>
      <c r="C74" s="11" t="n"/>
      <c r="D74" s="11">
        <f>IF($C74="","",IFERROR(VLOOKUP($C74,Vendors!$A:$B,2,FALSE),""))</f>
        <v/>
      </c>
      <c r="E74" s="11" t="n"/>
      <c r="F74" s="14" t="n"/>
      <c r="G74" s="17" t="n"/>
      <c r="H74" s="14">
        <f>IF($F74="","",ROUND($F74*$G74,0))</f>
        <v/>
      </c>
      <c r="I74" s="14">
        <f>IF($F74="","",$F74+$H74)</f>
        <v/>
      </c>
      <c r="J74" s="14">
        <f>IF($A74="","",SUMIFS(AP_Payments!$D:$D,AP_Payments!$B:$B,$A74))</f>
        <v/>
      </c>
      <c r="K74" s="14">
        <f>IF($A74="","",MAX(0,$I74-$J74))</f>
        <v/>
      </c>
      <c r="L74" s="11" t="n"/>
      <c r="M74" s="15">
        <f>IF(OR($B74="", $L74=""),"", $B74+IFERROR(VLOOKUP($L74,Terms!$A:$B,2,FALSE),0))</f>
        <v/>
      </c>
      <c r="N74" s="16">
        <f>IF(OR($M74="", $K74&lt;=0),"", Settings!$B$3-$M74)</f>
        <v/>
      </c>
      <c r="O74" s="11">
        <f>IF($A74="","",IF($K74=0,"Paid",IF($J74=0,"Open","Partially Paid")))</f>
        <v/>
      </c>
      <c r="P74" s="11" t="n"/>
      <c r="Q74" s="11" t="n"/>
    </row>
    <row r="75">
      <c r="A75" s="11" t="n"/>
      <c r="B75" s="15" t="n"/>
      <c r="C75" s="11" t="n"/>
      <c r="D75" s="11">
        <f>IF($C75="","",IFERROR(VLOOKUP($C75,Vendors!$A:$B,2,FALSE),""))</f>
        <v/>
      </c>
      <c r="E75" s="11" t="n"/>
      <c r="F75" s="14" t="n"/>
      <c r="G75" s="17" t="n"/>
      <c r="H75" s="14">
        <f>IF($F75="","",ROUND($F75*$G75,0))</f>
        <v/>
      </c>
      <c r="I75" s="14">
        <f>IF($F75="","",$F75+$H75)</f>
        <v/>
      </c>
      <c r="J75" s="14">
        <f>IF($A75="","",SUMIFS(AP_Payments!$D:$D,AP_Payments!$B:$B,$A75))</f>
        <v/>
      </c>
      <c r="K75" s="14">
        <f>IF($A75="","",MAX(0,$I75-$J75))</f>
        <v/>
      </c>
      <c r="L75" s="11" t="n"/>
      <c r="M75" s="15">
        <f>IF(OR($B75="", $L75=""),"", $B75+IFERROR(VLOOKUP($L75,Terms!$A:$B,2,FALSE),0))</f>
        <v/>
      </c>
      <c r="N75" s="16">
        <f>IF(OR($M75="", $K75&lt;=0),"", Settings!$B$3-$M75)</f>
        <v/>
      </c>
      <c r="O75" s="11">
        <f>IF($A75="","",IF($K75=0,"Paid",IF($J75=0,"Open","Partially Paid")))</f>
        <v/>
      </c>
      <c r="P75" s="11" t="n"/>
      <c r="Q75" s="11" t="n"/>
    </row>
    <row r="76">
      <c r="A76" s="11" t="n"/>
      <c r="B76" s="15" t="n"/>
      <c r="C76" s="11" t="n"/>
      <c r="D76" s="11">
        <f>IF($C76="","",IFERROR(VLOOKUP($C76,Vendors!$A:$B,2,FALSE),""))</f>
        <v/>
      </c>
      <c r="E76" s="11" t="n"/>
      <c r="F76" s="14" t="n"/>
      <c r="G76" s="17" t="n"/>
      <c r="H76" s="14">
        <f>IF($F76="","",ROUND($F76*$G76,0))</f>
        <v/>
      </c>
      <c r="I76" s="14">
        <f>IF($F76="","",$F76+$H76)</f>
        <v/>
      </c>
      <c r="J76" s="14">
        <f>IF($A76="","",SUMIFS(AP_Payments!$D:$D,AP_Payments!$B:$B,$A76))</f>
        <v/>
      </c>
      <c r="K76" s="14">
        <f>IF($A76="","",MAX(0,$I76-$J76))</f>
        <v/>
      </c>
      <c r="L76" s="11" t="n"/>
      <c r="M76" s="15">
        <f>IF(OR($B76="", $L76=""),"", $B76+IFERROR(VLOOKUP($L76,Terms!$A:$B,2,FALSE),0))</f>
        <v/>
      </c>
      <c r="N76" s="16">
        <f>IF(OR($M76="", $K76&lt;=0),"", Settings!$B$3-$M76)</f>
        <v/>
      </c>
      <c r="O76" s="11">
        <f>IF($A76="","",IF($K76=0,"Paid",IF($J76=0,"Open","Partially Paid")))</f>
        <v/>
      </c>
      <c r="P76" s="11" t="n"/>
      <c r="Q76" s="11" t="n"/>
    </row>
    <row r="77">
      <c r="A77" s="11" t="n"/>
      <c r="B77" s="15" t="n"/>
      <c r="C77" s="11" t="n"/>
      <c r="D77" s="11">
        <f>IF($C77="","",IFERROR(VLOOKUP($C77,Vendors!$A:$B,2,FALSE),""))</f>
        <v/>
      </c>
      <c r="E77" s="11" t="n"/>
      <c r="F77" s="14" t="n"/>
      <c r="G77" s="17" t="n"/>
      <c r="H77" s="14">
        <f>IF($F77="","",ROUND($F77*$G77,0))</f>
        <v/>
      </c>
      <c r="I77" s="14">
        <f>IF($F77="","",$F77+$H77)</f>
        <v/>
      </c>
      <c r="J77" s="14">
        <f>IF($A77="","",SUMIFS(AP_Payments!$D:$D,AP_Payments!$B:$B,$A77))</f>
        <v/>
      </c>
      <c r="K77" s="14">
        <f>IF($A77="","",MAX(0,$I77-$J77))</f>
        <v/>
      </c>
      <c r="L77" s="11" t="n"/>
      <c r="M77" s="15">
        <f>IF(OR($B77="", $L77=""),"", $B77+IFERROR(VLOOKUP($L77,Terms!$A:$B,2,FALSE),0))</f>
        <v/>
      </c>
      <c r="N77" s="16">
        <f>IF(OR($M77="", $K77&lt;=0),"", Settings!$B$3-$M77)</f>
        <v/>
      </c>
      <c r="O77" s="11">
        <f>IF($A77="","",IF($K77=0,"Paid",IF($J77=0,"Open","Partially Paid")))</f>
        <v/>
      </c>
      <c r="P77" s="11" t="n"/>
      <c r="Q77" s="11" t="n"/>
    </row>
    <row r="78">
      <c r="A78" s="11" t="n"/>
      <c r="B78" s="15" t="n"/>
      <c r="C78" s="11" t="n"/>
      <c r="D78" s="11">
        <f>IF($C78="","",IFERROR(VLOOKUP($C78,Vendors!$A:$B,2,FALSE),""))</f>
        <v/>
      </c>
      <c r="E78" s="11" t="n"/>
      <c r="F78" s="14" t="n"/>
      <c r="G78" s="17" t="n"/>
      <c r="H78" s="14">
        <f>IF($F78="","",ROUND($F78*$G78,0))</f>
        <v/>
      </c>
      <c r="I78" s="14">
        <f>IF($F78="","",$F78+$H78)</f>
        <v/>
      </c>
      <c r="J78" s="14">
        <f>IF($A78="","",SUMIFS(AP_Payments!$D:$D,AP_Payments!$B:$B,$A78))</f>
        <v/>
      </c>
      <c r="K78" s="14">
        <f>IF($A78="","",MAX(0,$I78-$J78))</f>
        <v/>
      </c>
      <c r="L78" s="11" t="n"/>
      <c r="M78" s="15">
        <f>IF(OR($B78="", $L78=""),"", $B78+IFERROR(VLOOKUP($L78,Terms!$A:$B,2,FALSE),0))</f>
        <v/>
      </c>
      <c r="N78" s="16">
        <f>IF(OR($M78="", $K78&lt;=0),"", Settings!$B$3-$M78)</f>
        <v/>
      </c>
      <c r="O78" s="11">
        <f>IF($A78="","",IF($K78=0,"Paid",IF($J78=0,"Open","Partially Paid")))</f>
        <v/>
      </c>
      <c r="P78" s="11" t="n"/>
      <c r="Q78" s="11" t="n"/>
    </row>
    <row r="79">
      <c r="A79" s="11" t="n"/>
      <c r="B79" s="15" t="n"/>
      <c r="C79" s="11" t="n"/>
      <c r="D79" s="11">
        <f>IF($C79="","",IFERROR(VLOOKUP($C79,Vendors!$A:$B,2,FALSE),""))</f>
        <v/>
      </c>
      <c r="E79" s="11" t="n"/>
      <c r="F79" s="14" t="n"/>
      <c r="G79" s="17" t="n"/>
      <c r="H79" s="14">
        <f>IF($F79="","",ROUND($F79*$G79,0))</f>
        <v/>
      </c>
      <c r="I79" s="14">
        <f>IF($F79="","",$F79+$H79)</f>
        <v/>
      </c>
      <c r="J79" s="14">
        <f>IF($A79="","",SUMIFS(AP_Payments!$D:$D,AP_Payments!$B:$B,$A79))</f>
        <v/>
      </c>
      <c r="K79" s="14">
        <f>IF($A79="","",MAX(0,$I79-$J79))</f>
        <v/>
      </c>
      <c r="L79" s="11" t="n"/>
      <c r="M79" s="15">
        <f>IF(OR($B79="", $L79=""),"", $B79+IFERROR(VLOOKUP($L79,Terms!$A:$B,2,FALSE),0))</f>
        <v/>
      </c>
      <c r="N79" s="16">
        <f>IF(OR($M79="", $K79&lt;=0),"", Settings!$B$3-$M79)</f>
        <v/>
      </c>
      <c r="O79" s="11">
        <f>IF($A79="","",IF($K79=0,"Paid",IF($J79=0,"Open","Partially Paid")))</f>
        <v/>
      </c>
      <c r="P79" s="11" t="n"/>
      <c r="Q79" s="11" t="n"/>
    </row>
    <row r="80">
      <c r="A80" s="11" t="n"/>
      <c r="B80" s="15" t="n"/>
      <c r="C80" s="11" t="n"/>
      <c r="D80" s="11">
        <f>IF($C80="","",IFERROR(VLOOKUP($C80,Vendors!$A:$B,2,FALSE),""))</f>
        <v/>
      </c>
      <c r="E80" s="11" t="n"/>
      <c r="F80" s="14" t="n"/>
      <c r="G80" s="17" t="n"/>
      <c r="H80" s="14">
        <f>IF($F80="","",ROUND($F80*$G80,0))</f>
        <v/>
      </c>
      <c r="I80" s="14">
        <f>IF($F80="","",$F80+$H80)</f>
        <v/>
      </c>
      <c r="J80" s="14">
        <f>IF($A80="","",SUMIFS(AP_Payments!$D:$D,AP_Payments!$B:$B,$A80))</f>
        <v/>
      </c>
      <c r="K80" s="14">
        <f>IF($A80="","",MAX(0,$I80-$J80))</f>
        <v/>
      </c>
      <c r="L80" s="11" t="n"/>
      <c r="M80" s="15">
        <f>IF(OR($B80="", $L80=""),"", $B80+IFERROR(VLOOKUP($L80,Terms!$A:$B,2,FALSE),0))</f>
        <v/>
      </c>
      <c r="N80" s="16">
        <f>IF(OR($M80="", $K80&lt;=0),"", Settings!$B$3-$M80)</f>
        <v/>
      </c>
      <c r="O80" s="11">
        <f>IF($A80="","",IF($K80=0,"Paid",IF($J80=0,"Open","Partially Paid")))</f>
        <v/>
      </c>
      <c r="P80" s="11" t="n"/>
      <c r="Q80" s="11" t="n"/>
    </row>
    <row r="81">
      <c r="A81" s="11" t="n"/>
      <c r="B81" s="15" t="n"/>
      <c r="C81" s="11" t="n"/>
      <c r="D81" s="11">
        <f>IF($C81="","",IFERROR(VLOOKUP($C81,Vendors!$A:$B,2,FALSE),""))</f>
        <v/>
      </c>
      <c r="E81" s="11" t="n"/>
      <c r="F81" s="14" t="n"/>
      <c r="G81" s="17" t="n"/>
      <c r="H81" s="14">
        <f>IF($F81="","",ROUND($F81*$G81,0))</f>
        <v/>
      </c>
      <c r="I81" s="14">
        <f>IF($F81="","",$F81+$H81)</f>
        <v/>
      </c>
      <c r="J81" s="14">
        <f>IF($A81="","",SUMIFS(AP_Payments!$D:$D,AP_Payments!$B:$B,$A81))</f>
        <v/>
      </c>
      <c r="K81" s="14">
        <f>IF($A81="","",MAX(0,$I81-$J81))</f>
        <v/>
      </c>
      <c r="L81" s="11" t="n"/>
      <c r="M81" s="15">
        <f>IF(OR($B81="", $L81=""),"", $B81+IFERROR(VLOOKUP($L81,Terms!$A:$B,2,FALSE),0))</f>
        <v/>
      </c>
      <c r="N81" s="16">
        <f>IF(OR($M81="", $K81&lt;=0),"", Settings!$B$3-$M81)</f>
        <v/>
      </c>
      <c r="O81" s="11">
        <f>IF($A81="","",IF($K81=0,"Paid",IF($J81=0,"Open","Partially Paid")))</f>
        <v/>
      </c>
      <c r="P81" s="11" t="n"/>
      <c r="Q81" s="11" t="n"/>
    </row>
    <row r="82">
      <c r="A82" s="11" t="n"/>
      <c r="B82" s="15" t="n"/>
      <c r="C82" s="11" t="n"/>
      <c r="D82" s="11">
        <f>IF($C82="","",IFERROR(VLOOKUP($C82,Vendors!$A:$B,2,FALSE),""))</f>
        <v/>
      </c>
      <c r="E82" s="11" t="n"/>
      <c r="F82" s="14" t="n"/>
      <c r="G82" s="17" t="n"/>
      <c r="H82" s="14">
        <f>IF($F82="","",ROUND($F82*$G82,0))</f>
        <v/>
      </c>
      <c r="I82" s="14">
        <f>IF($F82="","",$F82+$H82)</f>
        <v/>
      </c>
      <c r="J82" s="14">
        <f>IF($A82="","",SUMIFS(AP_Payments!$D:$D,AP_Payments!$B:$B,$A82))</f>
        <v/>
      </c>
      <c r="K82" s="14">
        <f>IF($A82="","",MAX(0,$I82-$J82))</f>
        <v/>
      </c>
      <c r="L82" s="11" t="n"/>
      <c r="M82" s="15">
        <f>IF(OR($B82="", $L82=""),"", $B82+IFERROR(VLOOKUP($L82,Terms!$A:$B,2,FALSE),0))</f>
        <v/>
      </c>
      <c r="N82" s="16">
        <f>IF(OR($M82="", $K82&lt;=0),"", Settings!$B$3-$M82)</f>
        <v/>
      </c>
      <c r="O82" s="11">
        <f>IF($A82="","",IF($K82=0,"Paid",IF($J82=0,"Open","Partially Paid")))</f>
        <v/>
      </c>
      <c r="P82" s="11" t="n"/>
      <c r="Q82" s="11" t="n"/>
    </row>
    <row r="83">
      <c r="A83" s="11" t="n"/>
      <c r="B83" s="15" t="n"/>
      <c r="C83" s="11" t="n"/>
      <c r="D83" s="11">
        <f>IF($C83="","",IFERROR(VLOOKUP($C83,Vendors!$A:$B,2,FALSE),""))</f>
        <v/>
      </c>
      <c r="E83" s="11" t="n"/>
      <c r="F83" s="14" t="n"/>
      <c r="G83" s="17" t="n"/>
      <c r="H83" s="14">
        <f>IF($F83="","",ROUND($F83*$G83,0))</f>
        <v/>
      </c>
      <c r="I83" s="14">
        <f>IF($F83="","",$F83+$H83)</f>
        <v/>
      </c>
      <c r="J83" s="14">
        <f>IF($A83="","",SUMIFS(AP_Payments!$D:$D,AP_Payments!$B:$B,$A83))</f>
        <v/>
      </c>
      <c r="K83" s="14">
        <f>IF($A83="","",MAX(0,$I83-$J83))</f>
        <v/>
      </c>
      <c r="L83" s="11" t="n"/>
      <c r="M83" s="15">
        <f>IF(OR($B83="", $L83=""),"", $B83+IFERROR(VLOOKUP($L83,Terms!$A:$B,2,FALSE),0))</f>
        <v/>
      </c>
      <c r="N83" s="16">
        <f>IF(OR($M83="", $K83&lt;=0),"", Settings!$B$3-$M83)</f>
        <v/>
      </c>
      <c r="O83" s="11">
        <f>IF($A83="","",IF($K83=0,"Paid",IF($J83=0,"Open","Partially Paid")))</f>
        <v/>
      </c>
      <c r="P83" s="11" t="n"/>
      <c r="Q83" s="11" t="n"/>
    </row>
    <row r="84">
      <c r="A84" s="11" t="n"/>
      <c r="B84" s="15" t="n"/>
      <c r="C84" s="11" t="n"/>
      <c r="D84" s="11">
        <f>IF($C84="","",IFERROR(VLOOKUP($C84,Vendors!$A:$B,2,FALSE),""))</f>
        <v/>
      </c>
      <c r="E84" s="11" t="n"/>
      <c r="F84" s="14" t="n"/>
      <c r="G84" s="17" t="n"/>
      <c r="H84" s="14">
        <f>IF($F84="","",ROUND($F84*$G84,0))</f>
        <v/>
      </c>
      <c r="I84" s="14">
        <f>IF($F84="","",$F84+$H84)</f>
        <v/>
      </c>
      <c r="J84" s="14">
        <f>IF($A84="","",SUMIFS(AP_Payments!$D:$D,AP_Payments!$B:$B,$A84))</f>
        <v/>
      </c>
      <c r="K84" s="14">
        <f>IF($A84="","",MAX(0,$I84-$J84))</f>
        <v/>
      </c>
      <c r="L84" s="11" t="n"/>
      <c r="M84" s="15">
        <f>IF(OR($B84="", $L84=""),"", $B84+IFERROR(VLOOKUP($L84,Terms!$A:$B,2,FALSE),0))</f>
        <v/>
      </c>
      <c r="N84" s="16">
        <f>IF(OR($M84="", $K84&lt;=0),"", Settings!$B$3-$M84)</f>
        <v/>
      </c>
      <c r="O84" s="11">
        <f>IF($A84="","",IF($K84=0,"Paid",IF($J84=0,"Open","Partially Paid")))</f>
        <v/>
      </c>
      <c r="P84" s="11" t="n"/>
      <c r="Q84" s="11" t="n"/>
    </row>
    <row r="85">
      <c r="A85" s="11" t="n"/>
      <c r="B85" s="15" t="n"/>
      <c r="C85" s="11" t="n"/>
      <c r="D85" s="11">
        <f>IF($C85="","",IFERROR(VLOOKUP($C85,Vendors!$A:$B,2,FALSE),""))</f>
        <v/>
      </c>
      <c r="E85" s="11" t="n"/>
      <c r="F85" s="14" t="n"/>
      <c r="G85" s="17" t="n"/>
      <c r="H85" s="14">
        <f>IF($F85="","",ROUND($F85*$G85,0))</f>
        <v/>
      </c>
      <c r="I85" s="14">
        <f>IF($F85="","",$F85+$H85)</f>
        <v/>
      </c>
      <c r="J85" s="14">
        <f>IF($A85="","",SUMIFS(AP_Payments!$D:$D,AP_Payments!$B:$B,$A85))</f>
        <v/>
      </c>
      <c r="K85" s="14">
        <f>IF($A85="","",MAX(0,$I85-$J85))</f>
        <v/>
      </c>
      <c r="L85" s="11" t="n"/>
      <c r="M85" s="15">
        <f>IF(OR($B85="", $L85=""),"", $B85+IFERROR(VLOOKUP($L85,Terms!$A:$B,2,FALSE),0))</f>
        <v/>
      </c>
      <c r="N85" s="16">
        <f>IF(OR($M85="", $K85&lt;=0),"", Settings!$B$3-$M85)</f>
        <v/>
      </c>
      <c r="O85" s="11">
        <f>IF($A85="","",IF($K85=0,"Paid",IF($J85=0,"Open","Partially Paid")))</f>
        <v/>
      </c>
      <c r="P85" s="11" t="n"/>
      <c r="Q85" s="11" t="n"/>
    </row>
    <row r="86">
      <c r="A86" s="11" t="n"/>
      <c r="B86" s="15" t="n"/>
      <c r="C86" s="11" t="n"/>
      <c r="D86" s="11">
        <f>IF($C86="","",IFERROR(VLOOKUP($C86,Vendors!$A:$B,2,FALSE),""))</f>
        <v/>
      </c>
      <c r="E86" s="11" t="n"/>
      <c r="F86" s="14" t="n"/>
      <c r="G86" s="17" t="n"/>
      <c r="H86" s="14">
        <f>IF($F86="","",ROUND($F86*$G86,0))</f>
        <v/>
      </c>
      <c r="I86" s="14">
        <f>IF($F86="","",$F86+$H86)</f>
        <v/>
      </c>
      <c r="J86" s="14">
        <f>IF($A86="","",SUMIFS(AP_Payments!$D:$D,AP_Payments!$B:$B,$A86))</f>
        <v/>
      </c>
      <c r="K86" s="14">
        <f>IF($A86="","",MAX(0,$I86-$J86))</f>
        <v/>
      </c>
      <c r="L86" s="11" t="n"/>
      <c r="M86" s="15">
        <f>IF(OR($B86="", $L86=""),"", $B86+IFERROR(VLOOKUP($L86,Terms!$A:$B,2,FALSE),0))</f>
        <v/>
      </c>
      <c r="N86" s="16">
        <f>IF(OR($M86="", $K86&lt;=0),"", Settings!$B$3-$M86)</f>
        <v/>
      </c>
      <c r="O86" s="11">
        <f>IF($A86="","",IF($K86=0,"Paid",IF($J86=0,"Open","Partially Paid")))</f>
        <v/>
      </c>
      <c r="P86" s="11" t="n"/>
      <c r="Q86" s="11" t="n"/>
    </row>
    <row r="87">
      <c r="A87" s="11" t="n"/>
      <c r="B87" s="15" t="n"/>
      <c r="C87" s="11" t="n"/>
      <c r="D87" s="11">
        <f>IF($C87="","",IFERROR(VLOOKUP($C87,Vendors!$A:$B,2,FALSE),""))</f>
        <v/>
      </c>
      <c r="E87" s="11" t="n"/>
      <c r="F87" s="14" t="n"/>
      <c r="G87" s="17" t="n"/>
      <c r="H87" s="14">
        <f>IF($F87="","",ROUND($F87*$G87,0))</f>
        <v/>
      </c>
      <c r="I87" s="14">
        <f>IF($F87="","",$F87+$H87)</f>
        <v/>
      </c>
      <c r="J87" s="14">
        <f>IF($A87="","",SUMIFS(AP_Payments!$D:$D,AP_Payments!$B:$B,$A87))</f>
        <v/>
      </c>
      <c r="K87" s="14">
        <f>IF($A87="","",MAX(0,$I87-$J87))</f>
        <v/>
      </c>
      <c r="L87" s="11" t="n"/>
      <c r="M87" s="15">
        <f>IF(OR($B87="", $L87=""),"", $B87+IFERROR(VLOOKUP($L87,Terms!$A:$B,2,FALSE),0))</f>
        <v/>
      </c>
      <c r="N87" s="16">
        <f>IF(OR($M87="", $K87&lt;=0),"", Settings!$B$3-$M87)</f>
        <v/>
      </c>
      <c r="O87" s="11">
        <f>IF($A87="","",IF($K87=0,"Paid",IF($J87=0,"Open","Partially Paid")))</f>
        <v/>
      </c>
      <c r="P87" s="11" t="n"/>
      <c r="Q87" s="11" t="n"/>
    </row>
    <row r="88">
      <c r="A88" s="11" t="n"/>
      <c r="B88" s="15" t="n"/>
      <c r="C88" s="11" t="n"/>
      <c r="D88" s="11">
        <f>IF($C88="","",IFERROR(VLOOKUP($C88,Vendors!$A:$B,2,FALSE),""))</f>
        <v/>
      </c>
      <c r="E88" s="11" t="n"/>
      <c r="F88" s="14" t="n"/>
      <c r="G88" s="17" t="n"/>
      <c r="H88" s="14">
        <f>IF($F88="","",ROUND($F88*$G88,0))</f>
        <v/>
      </c>
      <c r="I88" s="14">
        <f>IF($F88="","",$F88+$H88)</f>
        <v/>
      </c>
      <c r="J88" s="14">
        <f>IF($A88="","",SUMIFS(AP_Payments!$D:$D,AP_Payments!$B:$B,$A88))</f>
        <v/>
      </c>
      <c r="K88" s="14">
        <f>IF($A88="","",MAX(0,$I88-$J88))</f>
        <v/>
      </c>
      <c r="L88" s="11" t="n"/>
      <c r="M88" s="15">
        <f>IF(OR($B88="", $L88=""),"", $B88+IFERROR(VLOOKUP($L88,Terms!$A:$B,2,FALSE),0))</f>
        <v/>
      </c>
      <c r="N88" s="16">
        <f>IF(OR($M88="", $K88&lt;=0),"", Settings!$B$3-$M88)</f>
        <v/>
      </c>
      <c r="O88" s="11">
        <f>IF($A88="","",IF($K88=0,"Paid",IF($J88=0,"Open","Partially Paid")))</f>
        <v/>
      </c>
      <c r="P88" s="11" t="n"/>
      <c r="Q88" s="11" t="n"/>
    </row>
    <row r="89">
      <c r="A89" s="11" t="n"/>
      <c r="B89" s="15" t="n"/>
      <c r="C89" s="11" t="n"/>
      <c r="D89" s="11">
        <f>IF($C89="","",IFERROR(VLOOKUP($C89,Vendors!$A:$B,2,FALSE),""))</f>
        <v/>
      </c>
      <c r="E89" s="11" t="n"/>
      <c r="F89" s="14" t="n"/>
      <c r="G89" s="17" t="n"/>
      <c r="H89" s="14">
        <f>IF($F89="","",ROUND($F89*$G89,0))</f>
        <v/>
      </c>
      <c r="I89" s="14">
        <f>IF($F89="","",$F89+$H89)</f>
        <v/>
      </c>
      <c r="J89" s="14">
        <f>IF($A89="","",SUMIFS(AP_Payments!$D:$D,AP_Payments!$B:$B,$A89))</f>
        <v/>
      </c>
      <c r="K89" s="14">
        <f>IF($A89="","",MAX(0,$I89-$J89))</f>
        <v/>
      </c>
      <c r="L89" s="11" t="n"/>
      <c r="M89" s="15">
        <f>IF(OR($B89="", $L89=""),"", $B89+IFERROR(VLOOKUP($L89,Terms!$A:$B,2,FALSE),0))</f>
        <v/>
      </c>
      <c r="N89" s="16">
        <f>IF(OR($M89="", $K89&lt;=0),"", Settings!$B$3-$M89)</f>
        <v/>
      </c>
      <c r="O89" s="11">
        <f>IF($A89="","",IF($K89=0,"Paid",IF($J89=0,"Open","Partially Paid")))</f>
        <v/>
      </c>
      <c r="P89" s="11" t="n"/>
      <c r="Q89" s="11" t="n"/>
    </row>
    <row r="90">
      <c r="A90" s="11" t="n"/>
      <c r="B90" s="15" t="n"/>
      <c r="C90" s="11" t="n"/>
      <c r="D90" s="11">
        <f>IF($C90="","",IFERROR(VLOOKUP($C90,Vendors!$A:$B,2,FALSE),""))</f>
        <v/>
      </c>
      <c r="E90" s="11" t="n"/>
      <c r="F90" s="14" t="n"/>
      <c r="G90" s="17" t="n"/>
      <c r="H90" s="14">
        <f>IF($F90="","",ROUND($F90*$G90,0))</f>
        <v/>
      </c>
      <c r="I90" s="14">
        <f>IF($F90="","",$F90+$H90)</f>
        <v/>
      </c>
      <c r="J90" s="14">
        <f>IF($A90="","",SUMIFS(AP_Payments!$D:$D,AP_Payments!$B:$B,$A90))</f>
        <v/>
      </c>
      <c r="K90" s="14">
        <f>IF($A90="","",MAX(0,$I90-$J90))</f>
        <v/>
      </c>
      <c r="L90" s="11" t="n"/>
      <c r="M90" s="15">
        <f>IF(OR($B90="", $L90=""),"", $B90+IFERROR(VLOOKUP($L90,Terms!$A:$B,2,FALSE),0))</f>
        <v/>
      </c>
      <c r="N90" s="16">
        <f>IF(OR($M90="", $K90&lt;=0),"", Settings!$B$3-$M90)</f>
        <v/>
      </c>
      <c r="O90" s="11">
        <f>IF($A90="","",IF($K90=0,"Paid",IF($J90=0,"Open","Partially Paid")))</f>
        <v/>
      </c>
      <c r="P90" s="11" t="n"/>
      <c r="Q90" s="11" t="n"/>
    </row>
    <row r="91">
      <c r="A91" s="11" t="n"/>
      <c r="B91" s="15" t="n"/>
      <c r="C91" s="11" t="n"/>
      <c r="D91" s="11">
        <f>IF($C91="","",IFERROR(VLOOKUP($C91,Vendors!$A:$B,2,FALSE),""))</f>
        <v/>
      </c>
      <c r="E91" s="11" t="n"/>
      <c r="F91" s="14" t="n"/>
      <c r="G91" s="17" t="n"/>
      <c r="H91" s="14">
        <f>IF($F91="","",ROUND($F91*$G91,0))</f>
        <v/>
      </c>
      <c r="I91" s="14">
        <f>IF($F91="","",$F91+$H91)</f>
        <v/>
      </c>
      <c r="J91" s="14">
        <f>IF($A91="","",SUMIFS(AP_Payments!$D:$D,AP_Payments!$B:$B,$A91))</f>
        <v/>
      </c>
      <c r="K91" s="14">
        <f>IF($A91="","",MAX(0,$I91-$J91))</f>
        <v/>
      </c>
      <c r="L91" s="11" t="n"/>
      <c r="M91" s="15">
        <f>IF(OR($B91="", $L91=""),"", $B91+IFERROR(VLOOKUP($L91,Terms!$A:$B,2,FALSE),0))</f>
        <v/>
      </c>
      <c r="N91" s="16">
        <f>IF(OR($M91="", $K91&lt;=0),"", Settings!$B$3-$M91)</f>
        <v/>
      </c>
      <c r="O91" s="11">
        <f>IF($A91="","",IF($K91=0,"Paid",IF($J91=0,"Open","Partially Paid")))</f>
        <v/>
      </c>
      <c r="P91" s="11" t="n"/>
      <c r="Q91" s="11" t="n"/>
    </row>
    <row r="92">
      <c r="A92" s="11" t="n"/>
      <c r="B92" s="15" t="n"/>
      <c r="C92" s="11" t="n"/>
      <c r="D92" s="11">
        <f>IF($C92="","",IFERROR(VLOOKUP($C92,Vendors!$A:$B,2,FALSE),""))</f>
        <v/>
      </c>
      <c r="E92" s="11" t="n"/>
      <c r="F92" s="14" t="n"/>
      <c r="G92" s="17" t="n"/>
      <c r="H92" s="14">
        <f>IF($F92="","",ROUND($F92*$G92,0))</f>
        <v/>
      </c>
      <c r="I92" s="14">
        <f>IF($F92="","",$F92+$H92)</f>
        <v/>
      </c>
      <c r="J92" s="14">
        <f>IF($A92="","",SUMIFS(AP_Payments!$D:$D,AP_Payments!$B:$B,$A92))</f>
        <v/>
      </c>
      <c r="K92" s="14">
        <f>IF($A92="","",MAX(0,$I92-$J92))</f>
        <v/>
      </c>
      <c r="L92" s="11" t="n"/>
      <c r="M92" s="15">
        <f>IF(OR($B92="", $L92=""),"", $B92+IFERROR(VLOOKUP($L92,Terms!$A:$B,2,FALSE),0))</f>
        <v/>
      </c>
      <c r="N92" s="16">
        <f>IF(OR($M92="", $K92&lt;=0),"", Settings!$B$3-$M92)</f>
        <v/>
      </c>
      <c r="O92" s="11">
        <f>IF($A92="","",IF($K92=0,"Paid",IF($J92=0,"Open","Partially Paid")))</f>
        <v/>
      </c>
      <c r="P92" s="11" t="n"/>
      <c r="Q92" s="11" t="n"/>
    </row>
    <row r="93">
      <c r="A93" s="11" t="n"/>
      <c r="B93" s="15" t="n"/>
      <c r="C93" s="11" t="n"/>
      <c r="D93" s="11">
        <f>IF($C93="","",IFERROR(VLOOKUP($C93,Vendors!$A:$B,2,FALSE),""))</f>
        <v/>
      </c>
      <c r="E93" s="11" t="n"/>
      <c r="F93" s="14" t="n"/>
      <c r="G93" s="17" t="n"/>
      <c r="H93" s="14">
        <f>IF($F93="","",ROUND($F93*$G93,0))</f>
        <v/>
      </c>
      <c r="I93" s="14">
        <f>IF($F93="","",$F93+$H93)</f>
        <v/>
      </c>
      <c r="J93" s="14">
        <f>IF($A93="","",SUMIFS(AP_Payments!$D:$D,AP_Payments!$B:$B,$A93))</f>
        <v/>
      </c>
      <c r="K93" s="14">
        <f>IF($A93="","",MAX(0,$I93-$J93))</f>
        <v/>
      </c>
      <c r="L93" s="11" t="n"/>
      <c r="M93" s="15">
        <f>IF(OR($B93="", $L93=""),"", $B93+IFERROR(VLOOKUP($L93,Terms!$A:$B,2,FALSE),0))</f>
        <v/>
      </c>
      <c r="N93" s="16">
        <f>IF(OR($M93="", $K93&lt;=0),"", Settings!$B$3-$M93)</f>
        <v/>
      </c>
      <c r="O93" s="11">
        <f>IF($A93="","",IF($K93=0,"Paid",IF($J93=0,"Open","Partially Paid")))</f>
        <v/>
      </c>
      <c r="P93" s="11" t="n"/>
      <c r="Q93" s="11" t="n"/>
    </row>
    <row r="94">
      <c r="A94" s="11" t="n"/>
      <c r="B94" s="15" t="n"/>
      <c r="C94" s="11" t="n"/>
      <c r="D94" s="11">
        <f>IF($C94="","",IFERROR(VLOOKUP($C94,Vendors!$A:$B,2,FALSE),""))</f>
        <v/>
      </c>
      <c r="E94" s="11" t="n"/>
      <c r="F94" s="14" t="n"/>
      <c r="G94" s="17" t="n"/>
      <c r="H94" s="14">
        <f>IF($F94="","",ROUND($F94*$G94,0))</f>
        <v/>
      </c>
      <c r="I94" s="14">
        <f>IF($F94="","",$F94+$H94)</f>
        <v/>
      </c>
      <c r="J94" s="14">
        <f>IF($A94="","",SUMIFS(AP_Payments!$D:$D,AP_Payments!$B:$B,$A94))</f>
        <v/>
      </c>
      <c r="K94" s="14">
        <f>IF($A94="","",MAX(0,$I94-$J94))</f>
        <v/>
      </c>
      <c r="L94" s="11" t="n"/>
      <c r="M94" s="15">
        <f>IF(OR($B94="", $L94=""),"", $B94+IFERROR(VLOOKUP($L94,Terms!$A:$B,2,FALSE),0))</f>
        <v/>
      </c>
      <c r="N94" s="16">
        <f>IF(OR($M94="", $K94&lt;=0),"", Settings!$B$3-$M94)</f>
        <v/>
      </c>
      <c r="O94" s="11">
        <f>IF($A94="","",IF($K94=0,"Paid",IF($J94=0,"Open","Partially Paid")))</f>
        <v/>
      </c>
      <c r="P94" s="11" t="n"/>
      <c r="Q94" s="11" t="n"/>
    </row>
    <row r="95">
      <c r="A95" s="11" t="n"/>
      <c r="B95" s="15" t="n"/>
      <c r="C95" s="11" t="n"/>
      <c r="D95" s="11">
        <f>IF($C95="","",IFERROR(VLOOKUP($C95,Vendors!$A:$B,2,FALSE),""))</f>
        <v/>
      </c>
      <c r="E95" s="11" t="n"/>
      <c r="F95" s="14" t="n"/>
      <c r="G95" s="17" t="n"/>
      <c r="H95" s="14">
        <f>IF($F95="","",ROUND($F95*$G95,0))</f>
        <v/>
      </c>
      <c r="I95" s="14">
        <f>IF($F95="","",$F95+$H95)</f>
        <v/>
      </c>
      <c r="J95" s="14">
        <f>IF($A95="","",SUMIFS(AP_Payments!$D:$D,AP_Payments!$B:$B,$A95))</f>
        <v/>
      </c>
      <c r="K95" s="14">
        <f>IF($A95="","",MAX(0,$I95-$J95))</f>
        <v/>
      </c>
      <c r="L95" s="11" t="n"/>
      <c r="M95" s="15">
        <f>IF(OR($B95="", $L95=""),"", $B95+IFERROR(VLOOKUP($L95,Terms!$A:$B,2,FALSE),0))</f>
        <v/>
      </c>
      <c r="N95" s="16">
        <f>IF(OR($M95="", $K95&lt;=0),"", Settings!$B$3-$M95)</f>
        <v/>
      </c>
      <c r="O95" s="11">
        <f>IF($A95="","",IF($K95=0,"Paid",IF($J95=0,"Open","Partially Paid")))</f>
        <v/>
      </c>
      <c r="P95" s="11" t="n"/>
      <c r="Q95" s="11" t="n"/>
    </row>
    <row r="96">
      <c r="A96" s="11" t="n"/>
      <c r="B96" s="15" t="n"/>
      <c r="C96" s="11" t="n"/>
      <c r="D96" s="11">
        <f>IF($C96="","",IFERROR(VLOOKUP($C96,Vendors!$A:$B,2,FALSE),""))</f>
        <v/>
      </c>
      <c r="E96" s="11" t="n"/>
      <c r="F96" s="14" t="n"/>
      <c r="G96" s="17" t="n"/>
      <c r="H96" s="14">
        <f>IF($F96="","",ROUND($F96*$G96,0))</f>
        <v/>
      </c>
      <c r="I96" s="14">
        <f>IF($F96="","",$F96+$H96)</f>
        <v/>
      </c>
      <c r="J96" s="14">
        <f>IF($A96="","",SUMIFS(AP_Payments!$D:$D,AP_Payments!$B:$B,$A96))</f>
        <v/>
      </c>
      <c r="K96" s="14">
        <f>IF($A96="","",MAX(0,$I96-$J96))</f>
        <v/>
      </c>
      <c r="L96" s="11" t="n"/>
      <c r="M96" s="15">
        <f>IF(OR($B96="", $L96=""),"", $B96+IFERROR(VLOOKUP($L96,Terms!$A:$B,2,FALSE),0))</f>
        <v/>
      </c>
      <c r="N96" s="16">
        <f>IF(OR($M96="", $K96&lt;=0),"", Settings!$B$3-$M96)</f>
        <v/>
      </c>
      <c r="O96" s="11">
        <f>IF($A96="","",IF($K96=0,"Paid",IF($J96=0,"Open","Partially Paid")))</f>
        <v/>
      </c>
      <c r="P96" s="11" t="n"/>
      <c r="Q96" s="11" t="n"/>
    </row>
    <row r="97">
      <c r="A97" s="11" t="n"/>
      <c r="B97" s="15" t="n"/>
      <c r="C97" s="11" t="n"/>
      <c r="D97" s="11">
        <f>IF($C97="","",IFERROR(VLOOKUP($C97,Vendors!$A:$B,2,FALSE),""))</f>
        <v/>
      </c>
      <c r="E97" s="11" t="n"/>
      <c r="F97" s="14" t="n"/>
      <c r="G97" s="17" t="n"/>
      <c r="H97" s="14">
        <f>IF($F97="","",ROUND($F97*$G97,0))</f>
        <v/>
      </c>
      <c r="I97" s="14">
        <f>IF($F97="","",$F97+$H97)</f>
        <v/>
      </c>
      <c r="J97" s="14">
        <f>IF($A97="","",SUMIFS(AP_Payments!$D:$D,AP_Payments!$B:$B,$A97))</f>
        <v/>
      </c>
      <c r="K97" s="14">
        <f>IF($A97="","",MAX(0,$I97-$J97))</f>
        <v/>
      </c>
      <c r="L97" s="11" t="n"/>
      <c r="M97" s="15">
        <f>IF(OR($B97="", $L97=""),"", $B97+IFERROR(VLOOKUP($L97,Terms!$A:$B,2,FALSE),0))</f>
        <v/>
      </c>
      <c r="N97" s="16">
        <f>IF(OR($M97="", $K97&lt;=0),"", Settings!$B$3-$M97)</f>
        <v/>
      </c>
      <c r="O97" s="11">
        <f>IF($A97="","",IF($K97=0,"Paid",IF($J97=0,"Open","Partially Paid")))</f>
        <v/>
      </c>
      <c r="P97" s="11" t="n"/>
      <c r="Q97" s="11" t="n"/>
    </row>
    <row r="98">
      <c r="A98" s="11" t="n"/>
      <c r="B98" s="15" t="n"/>
      <c r="C98" s="11" t="n"/>
      <c r="D98" s="11">
        <f>IF($C98="","",IFERROR(VLOOKUP($C98,Vendors!$A:$B,2,FALSE),""))</f>
        <v/>
      </c>
      <c r="E98" s="11" t="n"/>
      <c r="F98" s="14" t="n"/>
      <c r="G98" s="17" t="n"/>
      <c r="H98" s="14">
        <f>IF($F98="","",ROUND($F98*$G98,0))</f>
        <v/>
      </c>
      <c r="I98" s="14">
        <f>IF($F98="","",$F98+$H98)</f>
        <v/>
      </c>
      <c r="J98" s="14">
        <f>IF($A98="","",SUMIFS(AP_Payments!$D:$D,AP_Payments!$B:$B,$A98))</f>
        <v/>
      </c>
      <c r="K98" s="14">
        <f>IF($A98="","",MAX(0,$I98-$J98))</f>
        <v/>
      </c>
      <c r="L98" s="11" t="n"/>
      <c r="M98" s="15">
        <f>IF(OR($B98="", $L98=""),"", $B98+IFERROR(VLOOKUP($L98,Terms!$A:$B,2,FALSE),0))</f>
        <v/>
      </c>
      <c r="N98" s="16">
        <f>IF(OR($M98="", $K98&lt;=0),"", Settings!$B$3-$M98)</f>
        <v/>
      </c>
      <c r="O98" s="11">
        <f>IF($A98="","",IF($K98=0,"Paid",IF($J98=0,"Open","Partially Paid")))</f>
        <v/>
      </c>
      <c r="P98" s="11" t="n"/>
      <c r="Q98" s="11" t="n"/>
    </row>
    <row r="99">
      <c r="A99" s="11" t="n"/>
      <c r="B99" s="15" t="n"/>
      <c r="C99" s="11" t="n"/>
      <c r="D99" s="11">
        <f>IF($C99="","",IFERROR(VLOOKUP($C99,Vendors!$A:$B,2,FALSE),""))</f>
        <v/>
      </c>
      <c r="E99" s="11" t="n"/>
      <c r="F99" s="14" t="n"/>
      <c r="G99" s="17" t="n"/>
      <c r="H99" s="14">
        <f>IF($F99="","",ROUND($F99*$G99,0))</f>
        <v/>
      </c>
      <c r="I99" s="14">
        <f>IF($F99="","",$F99+$H99)</f>
        <v/>
      </c>
      <c r="J99" s="14">
        <f>IF($A99="","",SUMIFS(AP_Payments!$D:$D,AP_Payments!$B:$B,$A99))</f>
        <v/>
      </c>
      <c r="K99" s="14">
        <f>IF($A99="","",MAX(0,$I99-$J99))</f>
        <v/>
      </c>
      <c r="L99" s="11" t="n"/>
      <c r="M99" s="15">
        <f>IF(OR($B99="", $L99=""),"", $B99+IFERROR(VLOOKUP($L99,Terms!$A:$B,2,FALSE),0))</f>
        <v/>
      </c>
      <c r="N99" s="16">
        <f>IF(OR($M99="", $K99&lt;=0),"", Settings!$B$3-$M99)</f>
        <v/>
      </c>
      <c r="O99" s="11">
        <f>IF($A99="","",IF($K99=0,"Paid",IF($J99=0,"Open","Partially Paid")))</f>
        <v/>
      </c>
      <c r="P99" s="11" t="n"/>
      <c r="Q99" s="11" t="n"/>
    </row>
    <row r="100">
      <c r="A100" s="11" t="n"/>
      <c r="B100" s="15" t="n"/>
      <c r="C100" s="11" t="n"/>
      <c r="D100" s="11">
        <f>IF($C100="","",IFERROR(VLOOKUP($C100,Vendors!$A:$B,2,FALSE),""))</f>
        <v/>
      </c>
      <c r="E100" s="11" t="n"/>
      <c r="F100" s="14" t="n"/>
      <c r="G100" s="17" t="n"/>
      <c r="H100" s="14">
        <f>IF($F100="","",ROUND($F100*$G100,0))</f>
        <v/>
      </c>
      <c r="I100" s="14">
        <f>IF($F100="","",$F100+$H100)</f>
        <v/>
      </c>
      <c r="J100" s="14">
        <f>IF($A100="","",SUMIFS(AP_Payments!$D:$D,AP_Payments!$B:$B,$A100))</f>
        <v/>
      </c>
      <c r="K100" s="14">
        <f>IF($A100="","",MAX(0,$I100-$J100))</f>
        <v/>
      </c>
      <c r="L100" s="11" t="n"/>
      <c r="M100" s="15">
        <f>IF(OR($B100="", $L100=""),"", $B100+IFERROR(VLOOKUP($L100,Terms!$A:$B,2,FALSE),0))</f>
        <v/>
      </c>
      <c r="N100" s="16">
        <f>IF(OR($M100="", $K100&lt;=0),"", Settings!$B$3-$M100)</f>
        <v/>
      </c>
      <c r="O100" s="11">
        <f>IF($A100="","",IF($K100=0,"Paid",IF($J100=0,"Open","Partially Paid")))</f>
        <v/>
      </c>
      <c r="P100" s="11" t="n"/>
      <c r="Q100" s="11" t="n"/>
    </row>
    <row r="101">
      <c r="A101" s="11" t="n"/>
      <c r="B101" s="15" t="n"/>
      <c r="C101" s="11" t="n"/>
      <c r="D101" s="11">
        <f>IF($C101="","",IFERROR(VLOOKUP($C101,Vendors!$A:$B,2,FALSE),""))</f>
        <v/>
      </c>
      <c r="E101" s="11" t="n"/>
      <c r="F101" s="14" t="n"/>
      <c r="G101" s="17" t="n"/>
      <c r="H101" s="14">
        <f>IF($F101="","",ROUND($F101*$G101,0))</f>
        <v/>
      </c>
      <c r="I101" s="14">
        <f>IF($F101="","",$F101+$H101)</f>
        <v/>
      </c>
      <c r="J101" s="14">
        <f>IF($A101="","",SUMIFS(AP_Payments!$D:$D,AP_Payments!$B:$B,$A101))</f>
        <v/>
      </c>
      <c r="K101" s="14">
        <f>IF($A101="","",MAX(0,$I101-$J101))</f>
        <v/>
      </c>
      <c r="L101" s="11" t="n"/>
      <c r="M101" s="15">
        <f>IF(OR($B101="", $L101=""),"", $B101+IFERROR(VLOOKUP($L101,Terms!$A:$B,2,FALSE),0))</f>
        <v/>
      </c>
      <c r="N101" s="16">
        <f>IF(OR($M101="", $K101&lt;=0),"", Settings!$B$3-$M101)</f>
        <v/>
      </c>
      <c r="O101" s="11">
        <f>IF($A101="","",IF($K101=0,"Paid",IF($J101=0,"Open","Partially Paid")))</f>
        <v/>
      </c>
      <c r="P101" s="11" t="n"/>
      <c r="Q101" s="11" t="n"/>
    </row>
    <row r="102">
      <c r="A102" s="11" t="n"/>
      <c r="B102" s="15" t="n"/>
      <c r="C102" s="11" t="n"/>
      <c r="D102" s="11">
        <f>IF($C102="","",IFERROR(VLOOKUP($C102,Vendors!$A:$B,2,FALSE),""))</f>
        <v/>
      </c>
      <c r="E102" s="11" t="n"/>
      <c r="F102" s="14" t="n"/>
      <c r="G102" s="17" t="n"/>
      <c r="H102" s="14">
        <f>IF($F102="","",ROUND($F102*$G102,0))</f>
        <v/>
      </c>
      <c r="I102" s="14">
        <f>IF($F102="","",$F102+$H102)</f>
        <v/>
      </c>
      <c r="J102" s="14">
        <f>IF($A102="","",SUMIFS(AP_Payments!$D:$D,AP_Payments!$B:$B,$A102))</f>
        <v/>
      </c>
      <c r="K102" s="14">
        <f>IF($A102="","",MAX(0,$I102-$J102))</f>
        <v/>
      </c>
      <c r="L102" s="11" t="n"/>
      <c r="M102" s="15">
        <f>IF(OR($B102="", $L102=""),"", $B102+IFERROR(VLOOKUP($L102,Terms!$A:$B,2,FALSE),0))</f>
        <v/>
      </c>
      <c r="N102" s="16">
        <f>IF(OR($M102="", $K102&lt;=0),"", Settings!$B$3-$M102)</f>
        <v/>
      </c>
      <c r="O102" s="11">
        <f>IF($A102="","",IF($K102=0,"Paid",IF($J102=0,"Open","Partially Paid")))</f>
        <v/>
      </c>
      <c r="P102" s="11" t="n"/>
      <c r="Q102" s="11" t="n"/>
    </row>
    <row r="103">
      <c r="A103" s="11" t="n"/>
      <c r="B103" s="15" t="n"/>
      <c r="C103" s="11" t="n"/>
      <c r="D103" s="11">
        <f>IF($C103="","",IFERROR(VLOOKUP($C103,Vendors!$A:$B,2,FALSE),""))</f>
        <v/>
      </c>
      <c r="E103" s="11" t="n"/>
      <c r="F103" s="14" t="n"/>
      <c r="G103" s="17" t="n"/>
      <c r="H103" s="14">
        <f>IF($F103="","",ROUND($F103*$G103,0))</f>
        <v/>
      </c>
      <c r="I103" s="14">
        <f>IF($F103="","",$F103+$H103)</f>
        <v/>
      </c>
      <c r="J103" s="14">
        <f>IF($A103="","",SUMIFS(AP_Payments!$D:$D,AP_Payments!$B:$B,$A103))</f>
        <v/>
      </c>
      <c r="K103" s="14">
        <f>IF($A103="","",MAX(0,$I103-$J103))</f>
        <v/>
      </c>
      <c r="L103" s="11" t="n"/>
      <c r="M103" s="15">
        <f>IF(OR($B103="", $L103=""),"", $B103+IFERROR(VLOOKUP($L103,Terms!$A:$B,2,FALSE),0))</f>
        <v/>
      </c>
      <c r="N103" s="16">
        <f>IF(OR($M103="", $K103&lt;=0),"", Settings!$B$3-$M103)</f>
        <v/>
      </c>
      <c r="O103" s="11">
        <f>IF($A103="","",IF($K103=0,"Paid",IF($J103=0,"Open","Partially Paid")))</f>
        <v/>
      </c>
      <c r="P103" s="11" t="n"/>
      <c r="Q103" s="11" t="n"/>
    </row>
    <row r="104">
      <c r="A104" s="11" t="n"/>
      <c r="B104" s="15" t="n"/>
      <c r="C104" s="11" t="n"/>
      <c r="D104" s="11">
        <f>IF($C104="","",IFERROR(VLOOKUP($C104,Vendors!$A:$B,2,FALSE),""))</f>
        <v/>
      </c>
      <c r="E104" s="11" t="n"/>
      <c r="F104" s="14" t="n"/>
      <c r="G104" s="17" t="n"/>
      <c r="H104" s="14">
        <f>IF($F104="","",ROUND($F104*$G104,0))</f>
        <v/>
      </c>
      <c r="I104" s="14">
        <f>IF($F104="","",$F104+$H104)</f>
        <v/>
      </c>
      <c r="J104" s="14">
        <f>IF($A104="","",SUMIFS(AP_Payments!$D:$D,AP_Payments!$B:$B,$A104))</f>
        <v/>
      </c>
      <c r="K104" s="14">
        <f>IF($A104="","",MAX(0,$I104-$J104))</f>
        <v/>
      </c>
      <c r="L104" s="11" t="n"/>
      <c r="M104" s="15">
        <f>IF(OR($B104="", $L104=""),"", $B104+IFERROR(VLOOKUP($L104,Terms!$A:$B,2,FALSE),0))</f>
        <v/>
      </c>
      <c r="N104" s="16">
        <f>IF(OR($M104="", $K104&lt;=0),"", Settings!$B$3-$M104)</f>
        <v/>
      </c>
      <c r="O104" s="11">
        <f>IF($A104="","",IF($K104=0,"Paid",IF($J104=0,"Open","Partially Paid")))</f>
        <v/>
      </c>
      <c r="P104" s="11" t="n"/>
      <c r="Q104" s="11" t="n"/>
    </row>
    <row r="105">
      <c r="A105" s="11" t="n"/>
      <c r="B105" s="15" t="n"/>
      <c r="C105" s="11" t="n"/>
      <c r="D105" s="11">
        <f>IF($C105="","",IFERROR(VLOOKUP($C105,Vendors!$A:$B,2,FALSE),""))</f>
        <v/>
      </c>
      <c r="E105" s="11" t="n"/>
      <c r="F105" s="14" t="n"/>
      <c r="G105" s="17" t="n"/>
      <c r="H105" s="14">
        <f>IF($F105="","",ROUND($F105*$G105,0))</f>
        <v/>
      </c>
      <c r="I105" s="14">
        <f>IF($F105="","",$F105+$H105)</f>
        <v/>
      </c>
      <c r="J105" s="14">
        <f>IF($A105="","",SUMIFS(AP_Payments!$D:$D,AP_Payments!$B:$B,$A105))</f>
        <v/>
      </c>
      <c r="K105" s="14">
        <f>IF($A105="","",MAX(0,$I105-$J105))</f>
        <v/>
      </c>
      <c r="L105" s="11" t="n"/>
      <c r="M105" s="15">
        <f>IF(OR($B105="", $L105=""),"", $B105+IFERROR(VLOOKUP($L105,Terms!$A:$B,2,FALSE),0))</f>
        <v/>
      </c>
      <c r="N105" s="16">
        <f>IF(OR($M105="", $K105&lt;=0),"", Settings!$B$3-$M105)</f>
        <v/>
      </c>
      <c r="O105" s="11">
        <f>IF($A105="","",IF($K105=0,"Paid",IF($J105=0,"Open","Partially Paid")))</f>
        <v/>
      </c>
      <c r="P105" s="11" t="n"/>
      <c r="Q105" s="11" t="n"/>
    </row>
    <row r="106">
      <c r="A106" s="11" t="n"/>
      <c r="B106" s="15" t="n"/>
      <c r="C106" s="11" t="n"/>
      <c r="D106" s="11">
        <f>IF($C106="","",IFERROR(VLOOKUP($C106,Vendors!$A:$B,2,FALSE),""))</f>
        <v/>
      </c>
      <c r="E106" s="11" t="n"/>
      <c r="F106" s="14" t="n"/>
      <c r="G106" s="17" t="n"/>
      <c r="H106" s="14">
        <f>IF($F106="","",ROUND($F106*$G106,0))</f>
        <v/>
      </c>
      <c r="I106" s="14">
        <f>IF($F106="","",$F106+$H106)</f>
        <v/>
      </c>
      <c r="J106" s="14">
        <f>IF($A106="","",SUMIFS(AP_Payments!$D:$D,AP_Payments!$B:$B,$A106))</f>
        <v/>
      </c>
      <c r="K106" s="14">
        <f>IF($A106="","",MAX(0,$I106-$J106))</f>
        <v/>
      </c>
      <c r="L106" s="11" t="n"/>
      <c r="M106" s="15">
        <f>IF(OR($B106="", $L106=""),"", $B106+IFERROR(VLOOKUP($L106,Terms!$A:$B,2,FALSE),0))</f>
        <v/>
      </c>
      <c r="N106" s="16">
        <f>IF(OR($M106="", $K106&lt;=0),"", Settings!$B$3-$M106)</f>
        <v/>
      </c>
      <c r="O106" s="11">
        <f>IF($A106="","",IF($K106=0,"Paid",IF($J106=0,"Open","Partially Paid")))</f>
        <v/>
      </c>
      <c r="P106" s="11" t="n"/>
      <c r="Q106" s="11" t="n"/>
    </row>
    <row r="107">
      <c r="A107" s="11" t="n"/>
      <c r="B107" s="15" t="n"/>
      <c r="C107" s="11" t="n"/>
      <c r="D107" s="11">
        <f>IF($C107="","",IFERROR(VLOOKUP($C107,Vendors!$A:$B,2,FALSE),""))</f>
        <v/>
      </c>
      <c r="E107" s="11" t="n"/>
      <c r="F107" s="14" t="n"/>
      <c r="G107" s="17" t="n"/>
      <c r="H107" s="14">
        <f>IF($F107="","",ROUND($F107*$G107,0))</f>
        <v/>
      </c>
      <c r="I107" s="14">
        <f>IF($F107="","",$F107+$H107)</f>
        <v/>
      </c>
      <c r="J107" s="14">
        <f>IF($A107="","",SUMIFS(AP_Payments!$D:$D,AP_Payments!$B:$B,$A107))</f>
        <v/>
      </c>
      <c r="K107" s="14">
        <f>IF($A107="","",MAX(0,$I107-$J107))</f>
        <v/>
      </c>
      <c r="L107" s="11" t="n"/>
      <c r="M107" s="15">
        <f>IF(OR($B107="", $L107=""),"", $B107+IFERROR(VLOOKUP($L107,Terms!$A:$B,2,FALSE),0))</f>
        <v/>
      </c>
      <c r="N107" s="16">
        <f>IF(OR($M107="", $K107&lt;=0),"", Settings!$B$3-$M107)</f>
        <v/>
      </c>
      <c r="O107" s="11">
        <f>IF($A107="","",IF($K107=0,"Paid",IF($J107=0,"Open","Partially Paid")))</f>
        <v/>
      </c>
      <c r="P107" s="11" t="n"/>
      <c r="Q107" s="11" t="n"/>
    </row>
    <row r="108">
      <c r="A108" s="11" t="n"/>
      <c r="B108" s="15" t="n"/>
      <c r="C108" s="11" t="n"/>
      <c r="D108" s="11">
        <f>IF($C108="","",IFERROR(VLOOKUP($C108,Vendors!$A:$B,2,FALSE),""))</f>
        <v/>
      </c>
      <c r="E108" s="11" t="n"/>
      <c r="F108" s="14" t="n"/>
      <c r="G108" s="17" t="n"/>
      <c r="H108" s="14">
        <f>IF($F108="","",ROUND($F108*$G108,0))</f>
        <v/>
      </c>
      <c r="I108" s="14">
        <f>IF($F108="","",$F108+$H108)</f>
        <v/>
      </c>
      <c r="J108" s="14">
        <f>IF($A108="","",SUMIFS(AP_Payments!$D:$D,AP_Payments!$B:$B,$A108))</f>
        <v/>
      </c>
      <c r="K108" s="14">
        <f>IF($A108="","",MAX(0,$I108-$J108))</f>
        <v/>
      </c>
      <c r="L108" s="11" t="n"/>
      <c r="M108" s="15">
        <f>IF(OR($B108="", $L108=""),"", $B108+IFERROR(VLOOKUP($L108,Terms!$A:$B,2,FALSE),0))</f>
        <v/>
      </c>
      <c r="N108" s="16">
        <f>IF(OR($M108="", $K108&lt;=0),"", Settings!$B$3-$M108)</f>
        <v/>
      </c>
      <c r="O108" s="11">
        <f>IF($A108="","",IF($K108=0,"Paid",IF($J108=0,"Open","Partially Paid")))</f>
        <v/>
      </c>
      <c r="P108" s="11" t="n"/>
      <c r="Q108" s="11" t="n"/>
    </row>
    <row r="109">
      <c r="A109" s="11" t="n"/>
      <c r="B109" s="15" t="n"/>
      <c r="C109" s="11" t="n"/>
      <c r="D109" s="11">
        <f>IF($C109="","",IFERROR(VLOOKUP($C109,Vendors!$A:$B,2,FALSE),""))</f>
        <v/>
      </c>
      <c r="E109" s="11" t="n"/>
      <c r="F109" s="14" t="n"/>
      <c r="G109" s="17" t="n"/>
      <c r="H109" s="14">
        <f>IF($F109="","",ROUND($F109*$G109,0))</f>
        <v/>
      </c>
      <c r="I109" s="14">
        <f>IF($F109="","",$F109+$H109)</f>
        <v/>
      </c>
      <c r="J109" s="14">
        <f>IF($A109="","",SUMIFS(AP_Payments!$D:$D,AP_Payments!$B:$B,$A109))</f>
        <v/>
      </c>
      <c r="K109" s="14">
        <f>IF($A109="","",MAX(0,$I109-$J109))</f>
        <v/>
      </c>
      <c r="L109" s="11" t="n"/>
      <c r="M109" s="15">
        <f>IF(OR($B109="", $L109=""),"", $B109+IFERROR(VLOOKUP($L109,Terms!$A:$B,2,FALSE),0))</f>
        <v/>
      </c>
      <c r="N109" s="16">
        <f>IF(OR($M109="", $K109&lt;=0),"", Settings!$B$3-$M109)</f>
        <v/>
      </c>
      <c r="O109" s="11">
        <f>IF($A109="","",IF($K109=0,"Paid",IF($J109=0,"Open","Partially Paid")))</f>
        <v/>
      </c>
      <c r="P109" s="11" t="n"/>
      <c r="Q109" s="11" t="n"/>
    </row>
    <row r="110">
      <c r="A110" s="11" t="n"/>
      <c r="B110" s="15" t="n"/>
      <c r="C110" s="11" t="n"/>
      <c r="D110" s="11">
        <f>IF($C110="","",IFERROR(VLOOKUP($C110,Vendors!$A:$B,2,FALSE),""))</f>
        <v/>
      </c>
      <c r="E110" s="11" t="n"/>
      <c r="F110" s="14" t="n"/>
      <c r="G110" s="17" t="n"/>
      <c r="H110" s="14">
        <f>IF($F110="","",ROUND($F110*$G110,0))</f>
        <v/>
      </c>
      <c r="I110" s="14">
        <f>IF($F110="","",$F110+$H110)</f>
        <v/>
      </c>
      <c r="J110" s="14">
        <f>IF($A110="","",SUMIFS(AP_Payments!$D:$D,AP_Payments!$B:$B,$A110))</f>
        <v/>
      </c>
      <c r="K110" s="14">
        <f>IF($A110="","",MAX(0,$I110-$J110))</f>
        <v/>
      </c>
      <c r="L110" s="11" t="n"/>
      <c r="M110" s="15">
        <f>IF(OR($B110="", $L110=""),"", $B110+IFERROR(VLOOKUP($L110,Terms!$A:$B,2,FALSE),0))</f>
        <v/>
      </c>
      <c r="N110" s="16">
        <f>IF(OR($M110="", $K110&lt;=0),"", Settings!$B$3-$M110)</f>
        <v/>
      </c>
      <c r="O110" s="11">
        <f>IF($A110="","",IF($K110=0,"Paid",IF($J110=0,"Open","Partially Paid")))</f>
        <v/>
      </c>
      <c r="P110" s="11" t="n"/>
      <c r="Q110" s="11" t="n"/>
    </row>
    <row r="111">
      <c r="A111" s="11" t="n"/>
      <c r="B111" s="15" t="n"/>
      <c r="C111" s="11" t="n"/>
      <c r="D111" s="11">
        <f>IF($C111="","",IFERROR(VLOOKUP($C111,Vendors!$A:$B,2,FALSE),""))</f>
        <v/>
      </c>
      <c r="E111" s="11" t="n"/>
      <c r="F111" s="14" t="n"/>
      <c r="G111" s="17" t="n"/>
      <c r="H111" s="14">
        <f>IF($F111="","",ROUND($F111*$G111,0))</f>
        <v/>
      </c>
      <c r="I111" s="14">
        <f>IF($F111="","",$F111+$H111)</f>
        <v/>
      </c>
      <c r="J111" s="14">
        <f>IF($A111="","",SUMIFS(AP_Payments!$D:$D,AP_Payments!$B:$B,$A111))</f>
        <v/>
      </c>
      <c r="K111" s="14">
        <f>IF($A111="","",MAX(0,$I111-$J111))</f>
        <v/>
      </c>
      <c r="L111" s="11" t="n"/>
      <c r="M111" s="15">
        <f>IF(OR($B111="", $L111=""),"", $B111+IFERROR(VLOOKUP($L111,Terms!$A:$B,2,FALSE),0))</f>
        <v/>
      </c>
      <c r="N111" s="16">
        <f>IF(OR($M111="", $K111&lt;=0),"", Settings!$B$3-$M111)</f>
        <v/>
      </c>
      <c r="O111" s="11">
        <f>IF($A111="","",IF($K111=0,"Paid",IF($J111=0,"Open","Partially Paid")))</f>
        <v/>
      </c>
      <c r="P111" s="11" t="n"/>
      <c r="Q111" s="11" t="n"/>
    </row>
    <row r="112">
      <c r="A112" s="11" t="n"/>
      <c r="B112" s="15" t="n"/>
      <c r="C112" s="11" t="n"/>
      <c r="D112" s="11">
        <f>IF($C112="","",IFERROR(VLOOKUP($C112,Vendors!$A:$B,2,FALSE),""))</f>
        <v/>
      </c>
      <c r="E112" s="11" t="n"/>
      <c r="F112" s="14" t="n"/>
      <c r="G112" s="17" t="n"/>
      <c r="H112" s="14">
        <f>IF($F112="","",ROUND($F112*$G112,0))</f>
        <v/>
      </c>
      <c r="I112" s="14">
        <f>IF($F112="","",$F112+$H112)</f>
        <v/>
      </c>
      <c r="J112" s="14">
        <f>IF($A112="","",SUMIFS(AP_Payments!$D:$D,AP_Payments!$B:$B,$A112))</f>
        <v/>
      </c>
      <c r="K112" s="14">
        <f>IF($A112="","",MAX(0,$I112-$J112))</f>
        <v/>
      </c>
      <c r="L112" s="11" t="n"/>
      <c r="M112" s="15">
        <f>IF(OR($B112="", $L112=""),"", $B112+IFERROR(VLOOKUP($L112,Terms!$A:$B,2,FALSE),0))</f>
        <v/>
      </c>
      <c r="N112" s="16">
        <f>IF(OR($M112="", $K112&lt;=0),"", Settings!$B$3-$M112)</f>
        <v/>
      </c>
      <c r="O112" s="11">
        <f>IF($A112="","",IF($K112=0,"Paid",IF($J112=0,"Open","Partially Paid")))</f>
        <v/>
      </c>
      <c r="P112" s="11" t="n"/>
      <c r="Q112" s="11" t="n"/>
    </row>
    <row r="113">
      <c r="A113" s="11" t="n"/>
      <c r="B113" s="15" t="n"/>
      <c r="C113" s="11" t="n"/>
      <c r="D113" s="11">
        <f>IF($C113="","",IFERROR(VLOOKUP($C113,Vendors!$A:$B,2,FALSE),""))</f>
        <v/>
      </c>
      <c r="E113" s="11" t="n"/>
      <c r="F113" s="14" t="n"/>
      <c r="G113" s="17" t="n"/>
      <c r="H113" s="14">
        <f>IF($F113="","",ROUND($F113*$G113,0))</f>
        <v/>
      </c>
      <c r="I113" s="14">
        <f>IF($F113="","",$F113+$H113)</f>
        <v/>
      </c>
      <c r="J113" s="14">
        <f>IF($A113="","",SUMIFS(AP_Payments!$D:$D,AP_Payments!$B:$B,$A113))</f>
        <v/>
      </c>
      <c r="K113" s="14">
        <f>IF($A113="","",MAX(0,$I113-$J113))</f>
        <v/>
      </c>
      <c r="L113" s="11" t="n"/>
      <c r="M113" s="15">
        <f>IF(OR($B113="", $L113=""),"", $B113+IFERROR(VLOOKUP($L113,Terms!$A:$B,2,FALSE),0))</f>
        <v/>
      </c>
      <c r="N113" s="16">
        <f>IF(OR($M113="", $K113&lt;=0),"", Settings!$B$3-$M113)</f>
        <v/>
      </c>
      <c r="O113" s="11">
        <f>IF($A113="","",IF($K113=0,"Paid",IF($J113=0,"Open","Partially Paid")))</f>
        <v/>
      </c>
      <c r="P113" s="11" t="n"/>
      <c r="Q113" s="11" t="n"/>
    </row>
    <row r="114">
      <c r="A114" s="11" t="n"/>
      <c r="B114" s="15" t="n"/>
      <c r="C114" s="11" t="n"/>
      <c r="D114" s="11">
        <f>IF($C114="","",IFERROR(VLOOKUP($C114,Vendors!$A:$B,2,FALSE),""))</f>
        <v/>
      </c>
      <c r="E114" s="11" t="n"/>
      <c r="F114" s="14" t="n"/>
      <c r="G114" s="17" t="n"/>
      <c r="H114" s="14">
        <f>IF($F114="","",ROUND($F114*$G114,0))</f>
        <v/>
      </c>
      <c r="I114" s="14">
        <f>IF($F114="","",$F114+$H114)</f>
        <v/>
      </c>
      <c r="J114" s="14">
        <f>IF($A114="","",SUMIFS(AP_Payments!$D:$D,AP_Payments!$B:$B,$A114))</f>
        <v/>
      </c>
      <c r="K114" s="14">
        <f>IF($A114="","",MAX(0,$I114-$J114))</f>
        <v/>
      </c>
      <c r="L114" s="11" t="n"/>
      <c r="M114" s="15">
        <f>IF(OR($B114="", $L114=""),"", $B114+IFERROR(VLOOKUP($L114,Terms!$A:$B,2,FALSE),0))</f>
        <v/>
      </c>
      <c r="N114" s="16">
        <f>IF(OR($M114="", $K114&lt;=0),"", Settings!$B$3-$M114)</f>
        <v/>
      </c>
      <c r="O114" s="11">
        <f>IF($A114="","",IF($K114=0,"Paid",IF($J114=0,"Open","Partially Paid")))</f>
        <v/>
      </c>
      <c r="P114" s="11" t="n"/>
      <c r="Q114" s="11" t="n"/>
    </row>
    <row r="115">
      <c r="A115" s="11" t="n"/>
      <c r="B115" s="15" t="n"/>
      <c r="C115" s="11" t="n"/>
      <c r="D115" s="11">
        <f>IF($C115="","",IFERROR(VLOOKUP($C115,Vendors!$A:$B,2,FALSE),""))</f>
        <v/>
      </c>
      <c r="E115" s="11" t="n"/>
      <c r="F115" s="14" t="n"/>
      <c r="G115" s="17" t="n"/>
      <c r="H115" s="14">
        <f>IF($F115="","",ROUND($F115*$G115,0))</f>
        <v/>
      </c>
      <c r="I115" s="14">
        <f>IF($F115="","",$F115+$H115)</f>
        <v/>
      </c>
      <c r="J115" s="14">
        <f>IF($A115="","",SUMIFS(AP_Payments!$D:$D,AP_Payments!$B:$B,$A115))</f>
        <v/>
      </c>
      <c r="K115" s="14">
        <f>IF($A115="","",MAX(0,$I115-$J115))</f>
        <v/>
      </c>
      <c r="L115" s="11" t="n"/>
      <c r="M115" s="15">
        <f>IF(OR($B115="", $L115=""),"", $B115+IFERROR(VLOOKUP($L115,Terms!$A:$B,2,FALSE),0))</f>
        <v/>
      </c>
      <c r="N115" s="16">
        <f>IF(OR($M115="", $K115&lt;=0),"", Settings!$B$3-$M115)</f>
        <v/>
      </c>
      <c r="O115" s="11">
        <f>IF($A115="","",IF($K115=0,"Paid",IF($J115=0,"Open","Partially Paid")))</f>
        <v/>
      </c>
      <c r="P115" s="11" t="n"/>
      <c r="Q115" s="11" t="n"/>
    </row>
    <row r="116">
      <c r="A116" s="11" t="n"/>
      <c r="B116" s="15" t="n"/>
      <c r="C116" s="11" t="n"/>
      <c r="D116" s="11">
        <f>IF($C116="","",IFERROR(VLOOKUP($C116,Vendors!$A:$B,2,FALSE),""))</f>
        <v/>
      </c>
      <c r="E116" s="11" t="n"/>
      <c r="F116" s="14" t="n"/>
      <c r="G116" s="17" t="n"/>
      <c r="H116" s="14">
        <f>IF($F116="","",ROUND($F116*$G116,0))</f>
        <v/>
      </c>
      <c r="I116" s="14">
        <f>IF($F116="","",$F116+$H116)</f>
        <v/>
      </c>
      <c r="J116" s="14">
        <f>IF($A116="","",SUMIFS(AP_Payments!$D:$D,AP_Payments!$B:$B,$A116))</f>
        <v/>
      </c>
      <c r="K116" s="14">
        <f>IF($A116="","",MAX(0,$I116-$J116))</f>
        <v/>
      </c>
      <c r="L116" s="11" t="n"/>
      <c r="M116" s="15">
        <f>IF(OR($B116="", $L116=""),"", $B116+IFERROR(VLOOKUP($L116,Terms!$A:$B,2,FALSE),0))</f>
        <v/>
      </c>
      <c r="N116" s="16">
        <f>IF(OR($M116="", $K116&lt;=0),"", Settings!$B$3-$M116)</f>
        <v/>
      </c>
      <c r="O116" s="11">
        <f>IF($A116="","",IF($K116=0,"Paid",IF($J116=0,"Open","Partially Paid")))</f>
        <v/>
      </c>
      <c r="P116" s="11" t="n"/>
      <c r="Q116" s="11" t="n"/>
    </row>
    <row r="117">
      <c r="A117" s="11" t="n"/>
      <c r="B117" s="15" t="n"/>
      <c r="C117" s="11" t="n"/>
      <c r="D117" s="11">
        <f>IF($C117="","",IFERROR(VLOOKUP($C117,Vendors!$A:$B,2,FALSE),""))</f>
        <v/>
      </c>
      <c r="E117" s="11" t="n"/>
      <c r="F117" s="14" t="n"/>
      <c r="G117" s="17" t="n"/>
      <c r="H117" s="14">
        <f>IF($F117="","",ROUND($F117*$G117,0))</f>
        <v/>
      </c>
      <c r="I117" s="14">
        <f>IF($F117="","",$F117+$H117)</f>
        <v/>
      </c>
      <c r="J117" s="14">
        <f>IF($A117="","",SUMIFS(AP_Payments!$D:$D,AP_Payments!$B:$B,$A117))</f>
        <v/>
      </c>
      <c r="K117" s="14">
        <f>IF($A117="","",MAX(0,$I117-$J117))</f>
        <v/>
      </c>
      <c r="L117" s="11" t="n"/>
      <c r="M117" s="15">
        <f>IF(OR($B117="", $L117=""),"", $B117+IFERROR(VLOOKUP($L117,Terms!$A:$B,2,FALSE),0))</f>
        <v/>
      </c>
      <c r="N117" s="16">
        <f>IF(OR($M117="", $K117&lt;=0),"", Settings!$B$3-$M117)</f>
        <v/>
      </c>
      <c r="O117" s="11">
        <f>IF($A117="","",IF($K117=0,"Paid",IF($J117=0,"Open","Partially Paid")))</f>
        <v/>
      </c>
      <c r="P117" s="11" t="n"/>
      <c r="Q117" s="11" t="n"/>
    </row>
    <row r="118">
      <c r="A118" s="11" t="n"/>
      <c r="B118" s="15" t="n"/>
      <c r="C118" s="11" t="n"/>
      <c r="D118" s="11">
        <f>IF($C118="","",IFERROR(VLOOKUP($C118,Vendors!$A:$B,2,FALSE),""))</f>
        <v/>
      </c>
      <c r="E118" s="11" t="n"/>
      <c r="F118" s="14" t="n"/>
      <c r="G118" s="17" t="n"/>
      <c r="H118" s="14">
        <f>IF($F118="","",ROUND($F118*$G118,0))</f>
        <v/>
      </c>
      <c r="I118" s="14">
        <f>IF($F118="","",$F118+$H118)</f>
        <v/>
      </c>
      <c r="J118" s="14">
        <f>IF($A118="","",SUMIFS(AP_Payments!$D:$D,AP_Payments!$B:$B,$A118))</f>
        <v/>
      </c>
      <c r="K118" s="14">
        <f>IF($A118="","",MAX(0,$I118-$J118))</f>
        <v/>
      </c>
      <c r="L118" s="11" t="n"/>
      <c r="M118" s="15">
        <f>IF(OR($B118="", $L118=""),"", $B118+IFERROR(VLOOKUP($L118,Terms!$A:$B,2,FALSE),0))</f>
        <v/>
      </c>
      <c r="N118" s="16">
        <f>IF(OR($M118="", $K118&lt;=0),"", Settings!$B$3-$M118)</f>
        <v/>
      </c>
      <c r="O118" s="11">
        <f>IF($A118="","",IF($K118=0,"Paid",IF($J118=0,"Open","Partially Paid")))</f>
        <v/>
      </c>
      <c r="P118" s="11" t="n"/>
      <c r="Q118" s="11" t="n"/>
    </row>
    <row r="119">
      <c r="A119" s="11" t="n"/>
      <c r="B119" s="15" t="n"/>
      <c r="C119" s="11" t="n"/>
      <c r="D119" s="11">
        <f>IF($C119="","",IFERROR(VLOOKUP($C119,Vendors!$A:$B,2,FALSE),""))</f>
        <v/>
      </c>
      <c r="E119" s="11" t="n"/>
      <c r="F119" s="14" t="n"/>
      <c r="G119" s="17" t="n"/>
      <c r="H119" s="14">
        <f>IF($F119="","",ROUND($F119*$G119,0))</f>
        <v/>
      </c>
      <c r="I119" s="14">
        <f>IF($F119="","",$F119+$H119)</f>
        <v/>
      </c>
      <c r="J119" s="14">
        <f>IF($A119="","",SUMIFS(AP_Payments!$D:$D,AP_Payments!$B:$B,$A119))</f>
        <v/>
      </c>
      <c r="K119" s="14">
        <f>IF($A119="","",MAX(0,$I119-$J119))</f>
        <v/>
      </c>
      <c r="L119" s="11" t="n"/>
      <c r="M119" s="15">
        <f>IF(OR($B119="", $L119=""),"", $B119+IFERROR(VLOOKUP($L119,Terms!$A:$B,2,FALSE),0))</f>
        <v/>
      </c>
      <c r="N119" s="16">
        <f>IF(OR($M119="", $K119&lt;=0),"", Settings!$B$3-$M119)</f>
        <v/>
      </c>
      <c r="O119" s="11">
        <f>IF($A119="","",IF($K119=0,"Paid",IF($J119=0,"Open","Partially Paid")))</f>
        <v/>
      </c>
      <c r="P119" s="11" t="n"/>
      <c r="Q119" s="11" t="n"/>
    </row>
    <row r="120">
      <c r="A120" s="11" t="n"/>
      <c r="B120" s="15" t="n"/>
      <c r="C120" s="11" t="n"/>
      <c r="D120" s="11">
        <f>IF($C120="","",IFERROR(VLOOKUP($C120,Vendors!$A:$B,2,FALSE),""))</f>
        <v/>
      </c>
      <c r="E120" s="11" t="n"/>
      <c r="F120" s="14" t="n"/>
      <c r="G120" s="17" t="n"/>
      <c r="H120" s="14">
        <f>IF($F120="","",ROUND($F120*$G120,0))</f>
        <v/>
      </c>
      <c r="I120" s="14">
        <f>IF($F120="","",$F120+$H120)</f>
        <v/>
      </c>
      <c r="J120" s="14">
        <f>IF($A120="","",SUMIFS(AP_Payments!$D:$D,AP_Payments!$B:$B,$A120))</f>
        <v/>
      </c>
      <c r="K120" s="14">
        <f>IF($A120="","",MAX(0,$I120-$J120))</f>
        <v/>
      </c>
      <c r="L120" s="11" t="n"/>
      <c r="M120" s="15">
        <f>IF(OR($B120="", $L120=""),"", $B120+IFERROR(VLOOKUP($L120,Terms!$A:$B,2,FALSE),0))</f>
        <v/>
      </c>
      <c r="N120" s="16">
        <f>IF(OR($M120="", $K120&lt;=0),"", Settings!$B$3-$M120)</f>
        <v/>
      </c>
      <c r="O120" s="11">
        <f>IF($A120="","",IF($K120=0,"Paid",IF($J120=0,"Open","Partially Paid")))</f>
        <v/>
      </c>
      <c r="P120" s="11" t="n"/>
      <c r="Q120" s="11" t="n"/>
    </row>
    <row r="121">
      <c r="A121" s="11" t="n"/>
      <c r="B121" s="15" t="n"/>
      <c r="C121" s="11" t="n"/>
      <c r="D121" s="11">
        <f>IF($C121="","",IFERROR(VLOOKUP($C121,Vendors!$A:$B,2,FALSE),""))</f>
        <v/>
      </c>
      <c r="E121" s="11" t="n"/>
      <c r="F121" s="14" t="n"/>
      <c r="G121" s="17" t="n"/>
      <c r="H121" s="14">
        <f>IF($F121="","",ROUND($F121*$G121,0))</f>
        <v/>
      </c>
      <c r="I121" s="14">
        <f>IF($F121="","",$F121+$H121)</f>
        <v/>
      </c>
      <c r="J121" s="14">
        <f>IF($A121="","",SUMIFS(AP_Payments!$D:$D,AP_Payments!$B:$B,$A121))</f>
        <v/>
      </c>
      <c r="K121" s="14">
        <f>IF($A121="","",MAX(0,$I121-$J121))</f>
        <v/>
      </c>
      <c r="L121" s="11" t="n"/>
      <c r="M121" s="15">
        <f>IF(OR($B121="", $L121=""),"", $B121+IFERROR(VLOOKUP($L121,Terms!$A:$B,2,FALSE),0))</f>
        <v/>
      </c>
      <c r="N121" s="16">
        <f>IF(OR($M121="", $K121&lt;=0),"", Settings!$B$3-$M121)</f>
        <v/>
      </c>
      <c r="O121" s="11">
        <f>IF($A121="","",IF($K121=0,"Paid",IF($J121=0,"Open","Partially Paid")))</f>
        <v/>
      </c>
      <c r="P121" s="11" t="n"/>
      <c r="Q121" s="11" t="n"/>
    </row>
    <row r="122">
      <c r="A122" s="11" t="n"/>
      <c r="B122" s="15" t="n"/>
      <c r="C122" s="11" t="n"/>
      <c r="D122" s="11">
        <f>IF($C122="","",IFERROR(VLOOKUP($C122,Vendors!$A:$B,2,FALSE),""))</f>
        <v/>
      </c>
      <c r="E122" s="11" t="n"/>
      <c r="F122" s="14" t="n"/>
      <c r="G122" s="17" t="n"/>
      <c r="H122" s="14">
        <f>IF($F122="","",ROUND($F122*$G122,0))</f>
        <v/>
      </c>
      <c r="I122" s="14">
        <f>IF($F122="","",$F122+$H122)</f>
        <v/>
      </c>
      <c r="J122" s="14">
        <f>IF($A122="","",SUMIFS(AP_Payments!$D:$D,AP_Payments!$B:$B,$A122))</f>
        <v/>
      </c>
      <c r="K122" s="14">
        <f>IF($A122="","",MAX(0,$I122-$J122))</f>
        <v/>
      </c>
      <c r="L122" s="11" t="n"/>
      <c r="M122" s="15">
        <f>IF(OR($B122="", $L122=""),"", $B122+IFERROR(VLOOKUP($L122,Terms!$A:$B,2,FALSE),0))</f>
        <v/>
      </c>
      <c r="N122" s="16">
        <f>IF(OR($M122="", $K122&lt;=0),"", Settings!$B$3-$M122)</f>
        <v/>
      </c>
      <c r="O122" s="11">
        <f>IF($A122="","",IF($K122=0,"Paid",IF($J122=0,"Open","Partially Paid")))</f>
        <v/>
      </c>
      <c r="P122" s="11" t="n"/>
      <c r="Q122" s="11" t="n"/>
    </row>
    <row r="123">
      <c r="A123" s="11" t="n"/>
      <c r="B123" s="15" t="n"/>
      <c r="C123" s="11" t="n"/>
      <c r="D123" s="11">
        <f>IF($C123="","",IFERROR(VLOOKUP($C123,Vendors!$A:$B,2,FALSE),""))</f>
        <v/>
      </c>
      <c r="E123" s="11" t="n"/>
      <c r="F123" s="14" t="n"/>
      <c r="G123" s="17" t="n"/>
      <c r="H123" s="14">
        <f>IF($F123="","",ROUND($F123*$G123,0))</f>
        <v/>
      </c>
      <c r="I123" s="14">
        <f>IF($F123="","",$F123+$H123)</f>
        <v/>
      </c>
      <c r="J123" s="14">
        <f>IF($A123="","",SUMIFS(AP_Payments!$D:$D,AP_Payments!$B:$B,$A123))</f>
        <v/>
      </c>
      <c r="K123" s="14">
        <f>IF($A123="","",MAX(0,$I123-$J123))</f>
        <v/>
      </c>
      <c r="L123" s="11" t="n"/>
      <c r="M123" s="15">
        <f>IF(OR($B123="", $L123=""),"", $B123+IFERROR(VLOOKUP($L123,Terms!$A:$B,2,FALSE),0))</f>
        <v/>
      </c>
      <c r="N123" s="16">
        <f>IF(OR($M123="", $K123&lt;=0),"", Settings!$B$3-$M123)</f>
        <v/>
      </c>
      <c r="O123" s="11">
        <f>IF($A123="","",IF($K123=0,"Paid",IF($J123=0,"Open","Partially Paid")))</f>
        <v/>
      </c>
      <c r="P123" s="11" t="n"/>
      <c r="Q123" s="11" t="n"/>
    </row>
    <row r="124">
      <c r="A124" s="11" t="n"/>
      <c r="B124" s="15" t="n"/>
      <c r="C124" s="11" t="n"/>
      <c r="D124" s="11">
        <f>IF($C124="","",IFERROR(VLOOKUP($C124,Vendors!$A:$B,2,FALSE),""))</f>
        <v/>
      </c>
      <c r="E124" s="11" t="n"/>
      <c r="F124" s="14" t="n"/>
      <c r="G124" s="17" t="n"/>
      <c r="H124" s="14">
        <f>IF($F124="","",ROUND($F124*$G124,0))</f>
        <v/>
      </c>
      <c r="I124" s="14">
        <f>IF($F124="","",$F124+$H124)</f>
        <v/>
      </c>
      <c r="J124" s="14">
        <f>IF($A124="","",SUMIFS(AP_Payments!$D:$D,AP_Payments!$B:$B,$A124))</f>
        <v/>
      </c>
      <c r="K124" s="14">
        <f>IF($A124="","",MAX(0,$I124-$J124))</f>
        <v/>
      </c>
      <c r="L124" s="11" t="n"/>
      <c r="M124" s="15">
        <f>IF(OR($B124="", $L124=""),"", $B124+IFERROR(VLOOKUP($L124,Terms!$A:$B,2,FALSE),0))</f>
        <v/>
      </c>
      <c r="N124" s="16">
        <f>IF(OR($M124="", $K124&lt;=0),"", Settings!$B$3-$M124)</f>
        <v/>
      </c>
      <c r="O124" s="11">
        <f>IF($A124="","",IF($K124=0,"Paid",IF($J124=0,"Open","Partially Paid")))</f>
        <v/>
      </c>
      <c r="P124" s="11" t="n"/>
      <c r="Q124" s="11" t="n"/>
    </row>
    <row r="125">
      <c r="A125" s="11" t="n"/>
      <c r="B125" s="15" t="n"/>
      <c r="C125" s="11" t="n"/>
      <c r="D125" s="11">
        <f>IF($C125="","",IFERROR(VLOOKUP($C125,Vendors!$A:$B,2,FALSE),""))</f>
        <v/>
      </c>
      <c r="E125" s="11" t="n"/>
      <c r="F125" s="14" t="n"/>
      <c r="G125" s="17" t="n"/>
      <c r="H125" s="14">
        <f>IF($F125="","",ROUND($F125*$G125,0))</f>
        <v/>
      </c>
      <c r="I125" s="14">
        <f>IF($F125="","",$F125+$H125)</f>
        <v/>
      </c>
      <c r="J125" s="14">
        <f>IF($A125="","",SUMIFS(AP_Payments!$D:$D,AP_Payments!$B:$B,$A125))</f>
        <v/>
      </c>
      <c r="K125" s="14">
        <f>IF($A125="","",MAX(0,$I125-$J125))</f>
        <v/>
      </c>
      <c r="L125" s="11" t="n"/>
      <c r="M125" s="15">
        <f>IF(OR($B125="", $L125=""),"", $B125+IFERROR(VLOOKUP($L125,Terms!$A:$B,2,FALSE),0))</f>
        <v/>
      </c>
      <c r="N125" s="16">
        <f>IF(OR($M125="", $K125&lt;=0),"", Settings!$B$3-$M125)</f>
        <v/>
      </c>
      <c r="O125" s="11">
        <f>IF($A125="","",IF($K125=0,"Paid",IF($J125=0,"Open","Partially Paid")))</f>
        <v/>
      </c>
      <c r="P125" s="11" t="n"/>
      <c r="Q125" s="11" t="n"/>
    </row>
    <row r="126">
      <c r="A126" s="11" t="n"/>
      <c r="B126" s="15" t="n"/>
      <c r="C126" s="11" t="n"/>
      <c r="D126" s="11">
        <f>IF($C126="","",IFERROR(VLOOKUP($C126,Vendors!$A:$B,2,FALSE),""))</f>
        <v/>
      </c>
      <c r="E126" s="11" t="n"/>
      <c r="F126" s="14" t="n"/>
      <c r="G126" s="17" t="n"/>
      <c r="H126" s="14">
        <f>IF($F126="","",ROUND($F126*$G126,0))</f>
        <v/>
      </c>
      <c r="I126" s="14">
        <f>IF($F126="","",$F126+$H126)</f>
        <v/>
      </c>
      <c r="J126" s="14">
        <f>IF($A126="","",SUMIFS(AP_Payments!$D:$D,AP_Payments!$B:$B,$A126))</f>
        <v/>
      </c>
      <c r="K126" s="14">
        <f>IF($A126="","",MAX(0,$I126-$J126))</f>
        <v/>
      </c>
      <c r="L126" s="11" t="n"/>
      <c r="M126" s="15">
        <f>IF(OR($B126="", $L126=""),"", $B126+IFERROR(VLOOKUP($L126,Terms!$A:$B,2,FALSE),0))</f>
        <v/>
      </c>
      <c r="N126" s="16">
        <f>IF(OR($M126="", $K126&lt;=0),"", Settings!$B$3-$M126)</f>
        <v/>
      </c>
      <c r="O126" s="11">
        <f>IF($A126="","",IF($K126=0,"Paid",IF($J126=0,"Open","Partially Paid")))</f>
        <v/>
      </c>
      <c r="P126" s="11" t="n"/>
      <c r="Q126" s="11" t="n"/>
    </row>
    <row r="127">
      <c r="A127" s="11" t="n"/>
      <c r="B127" s="15" t="n"/>
      <c r="C127" s="11" t="n"/>
      <c r="D127" s="11">
        <f>IF($C127="","",IFERROR(VLOOKUP($C127,Vendors!$A:$B,2,FALSE),""))</f>
        <v/>
      </c>
      <c r="E127" s="11" t="n"/>
      <c r="F127" s="14" t="n"/>
      <c r="G127" s="17" t="n"/>
      <c r="H127" s="14">
        <f>IF($F127="","",ROUND($F127*$G127,0))</f>
        <v/>
      </c>
      <c r="I127" s="14">
        <f>IF($F127="","",$F127+$H127)</f>
        <v/>
      </c>
      <c r="J127" s="14">
        <f>IF($A127="","",SUMIFS(AP_Payments!$D:$D,AP_Payments!$B:$B,$A127))</f>
        <v/>
      </c>
      <c r="K127" s="14">
        <f>IF($A127="","",MAX(0,$I127-$J127))</f>
        <v/>
      </c>
      <c r="L127" s="11" t="n"/>
      <c r="M127" s="15">
        <f>IF(OR($B127="", $L127=""),"", $B127+IFERROR(VLOOKUP($L127,Terms!$A:$B,2,FALSE),0))</f>
        <v/>
      </c>
      <c r="N127" s="16">
        <f>IF(OR($M127="", $K127&lt;=0),"", Settings!$B$3-$M127)</f>
        <v/>
      </c>
      <c r="O127" s="11">
        <f>IF($A127="","",IF($K127=0,"Paid",IF($J127=0,"Open","Partially Paid")))</f>
        <v/>
      </c>
      <c r="P127" s="11" t="n"/>
      <c r="Q127" s="11" t="n"/>
    </row>
    <row r="128">
      <c r="A128" s="11" t="n"/>
      <c r="B128" s="15" t="n"/>
      <c r="C128" s="11" t="n"/>
      <c r="D128" s="11">
        <f>IF($C128="","",IFERROR(VLOOKUP($C128,Vendors!$A:$B,2,FALSE),""))</f>
        <v/>
      </c>
      <c r="E128" s="11" t="n"/>
      <c r="F128" s="14" t="n"/>
      <c r="G128" s="17" t="n"/>
      <c r="H128" s="14">
        <f>IF($F128="","",ROUND($F128*$G128,0))</f>
        <v/>
      </c>
      <c r="I128" s="14">
        <f>IF($F128="","",$F128+$H128)</f>
        <v/>
      </c>
      <c r="J128" s="14">
        <f>IF($A128="","",SUMIFS(AP_Payments!$D:$D,AP_Payments!$B:$B,$A128))</f>
        <v/>
      </c>
      <c r="K128" s="14">
        <f>IF($A128="","",MAX(0,$I128-$J128))</f>
        <v/>
      </c>
      <c r="L128" s="11" t="n"/>
      <c r="M128" s="15">
        <f>IF(OR($B128="", $L128=""),"", $B128+IFERROR(VLOOKUP($L128,Terms!$A:$B,2,FALSE),0))</f>
        <v/>
      </c>
      <c r="N128" s="16">
        <f>IF(OR($M128="", $K128&lt;=0),"", Settings!$B$3-$M128)</f>
        <v/>
      </c>
      <c r="O128" s="11">
        <f>IF($A128="","",IF($K128=0,"Paid",IF($J128=0,"Open","Partially Paid")))</f>
        <v/>
      </c>
      <c r="P128" s="11" t="n"/>
      <c r="Q128" s="11" t="n"/>
    </row>
    <row r="129">
      <c r="A129" s="11" t="n"/>
      <c r="B129" s="15" t="n"/>
      <c r="C129" s="11" t="n"/>
      <c r="D129" s="11">
        <f>IF($C129="","",IFERROR(VLOOKUP($C129,Vendors!$A:$B,2,FALSE),""))</f>
        <v/>
      </c>
      <c r="E129" s="11" t="n"/>
      <c r="F129" s="14" t="n"/>
      <c r="G129" s="17" t="n"/>
      <c r="H129" s="14">
        <f>IF($F129="","",ROUND($F129*$G129,0))</f>
        <v/>
      </c>
      <c r="I129" s="14">
        <f>IF($F129="","",$F129+$H129)</f>
        <v/>
      </c>
      <c r="J129" s="14">
        <f>IF($A129="","",SUMIFS(AP_Payments!$D:$D,AP_Payments!$B:$B,$A129))</f>
        <v/>
      </c>
      <c r="K129" s="14">
        <f>IF($A129="","",MAX(0,$I129-$J129))</f>
        <v/>
      </c>
      <c r="L129" s="11" t="n"/>
      <c r="M129" s="15">
        <f>IF(OR($B129="", $L129=""),"", $B129+IFERROR(VLOOKUP($L129,Terms!$A:$B,2,FALSE),0))</f>
        <v/>
      </c>
      <c r="N129" s="16">
        <f>IF(OR($M129="", $K129&lt;=0),"", Settings!$B$3-$M129)</f>
        <v/>
      </c>
      <c r="O129" s="11">
        <f>IF($A129="","",IF($K129=0,"Paid",IF($J129=0,"Open","Partially Paid")))</f>
        <v/>
      </c>
      <c r="P129" s="11" t="n"/>
      <c r="Q129" s="11" t="n"/>
    </row>
    <row r="130">
      <c r="A130" s="11" t="n"/>
      <c r="B130" s="15" t="n"/>
      <c r="C130" s="11" t="n"/>
      <c r="D130" s="11">
        <f>IF($C130="","",IFERROR(VLOOKUP($C130,Vendors!$A:$B,2,FALSE),""))</f>
        <v/>
      </c>
      <c r="E130" s="11" t="n"/>
      <c r="F130" s="14" t="n"/>
      <c r="G130" s="17" t="n"/>
      <c r="H130" s="14">
        <f>IF($F130="","",ROUND($F130*$G130,0))</f>
        <v/>
      </c>
      <c r="I130" s="14">
        <f>IF($F130="","",$F130+$H130)</f>
        <v/>
      </c>
      <c r="J130" s="14">
        <f>IF($A130="","",SUMIFS(AP_Payments!$D:$D,AP_Payments!$B:$B,$A130))</f>
        <v/>
      </c>
      <c r="K130" s="14">
        <f>IF($A130="","",MAX(0,$I130-$J130))</f>
        <v/>
      </c>
      <c r="L130" s="11" t="n"/>
      <c r="M130" s="15">
        <f>IF(OR($B130="", $L130=""),"", $B130+IFERROR(VLOOKUP($L130,Terms!$A:$B,2,FALSE),0))</f>
        <v/>
      </c>
      <c r="N130" s="16">
        <f>IF(OR($M130="", $K130&lt;=0),"", Settings!$B$3-$M130)</f>
        <v/>
      </c>
      <c r="O130" s="11">
        <f>IF($A130="","",IF($K130=0,"Paid",IF($J130=0,"Open","Partially Paid")))</f>
        <v/>
      </c>
      <c r="P130" s="11" t="n"/>
      <c r="Q130" s="11" t="n"/>
    </row>
    <row r="131">
      <c r="A131" s="11" t="n"/>
      <c r="B131" s="15" t="n"/>
      <c r="C131" s="11" t="n"/>
      <c r="D131" s="11">
        <f>IF($C131="","",IFERROR(VLOOKUP($C131,Vendors!$A:$B,2,FALSE),""))</f>
        <v/>
      </c>
      <c r="E131" s="11" t="n"/>
      <c r="F131" s="14" t="n"/>
      <c r="G131" s="17" t="n"/>
      <c r="H131" s="14">
        <f>IF($F131="","",ROUND($F131*$G131,0))</f>
        <v/>
      </c>
      <c r="I131" s="14">
        <f>IF($F131="","",$F131+$H131)</f>
        <v/>
      </c>
      <c r="J131" s="14">
        <f>IF($A131="","",SUMIFS(AP_Payments!$D:$D,AP_Payments!$B:$B,$A131))</f>
        <v/>
      </c>
      <c r="K131" s="14">
        <f>IF($A131="","",MAX(0,$I131-$J131))</f>
        <v/>
      </c>
      <c r="L131" s="11" t="n"/>
      <c r="M131" s="15">
        <f>IF(OR($B131="", $L131=""),"", $B131+IFERROR(VLOOKUP($L131,Terms!$A:$B,2,FALSE),0))</f>
        <v/>
      </c>
      <c r="N131" s="16">
        <f>IF(OR($M131="", $K131&lt;=0),"", Settings!$B$3-$M131)</f>
        <v/>
      </c>
      <c r="O131" s="11">
        <f>IF($A131="","",IF($K131=0,"Paid",IF($J131=0,"Open","Partially Paid")))</f>
        <v/>
      </c>
      <c r="P131" s="11" t="n"/>
      <c r="Q131" s="11" t="n"/>
    </row>
    <row r="132">
      <c r="A132" s="11" t="n"/>
      <c r="B132" s="15" t="n"/>
      <c r="C132" s="11" t="n"/>
      <c r="D132" s="11">
        <f>IF($C132="","",IFERROR(VLOOKUP($C132,Vendors!$A:$B,2,FALSE),""))</f>
        <v/>
      </c>
      <c r="E132" s="11" t="n"/>
      <c r="F132" s="14" t="n"/>
      <c r="G132" s="17" t="n"/>
      <c r="H132" s="14">
        <f>IF($F132="","",ROUND($F132*$G132,0))</f>
        <v/>
      </c>
      <c r="I132" s="14">
        <f>IF($F132="","",$F132+$H132)</f>
        <v/>
      </c>
      <c r="J132" s="14">
        <f>IF($A132="","",SUMIFS(AP_Payments!$D:$D,AP_Payments!$B:$B,$A132))</f>
        <v/>
      </c>
      <c r="K132" s="14">
        <f>IF($A132="","",MAX(0,$I132-$J132))</f>
        <v/>
      </c>
      <c r="L132" s="11" t="n"/>
      <c r="M132" s="15">
        <f>IF(OR($B132="", $L132=""),"", $B132+IFERROR(VLOOKUP($L132,Terms!$A:$B,2,FALSE),0))</f>
        <v/>
      </c>
      <c r="N132" s="16">
        <f>IF(OR($M132="", $K132&lt;=0),"", Settings!$B$3-$M132)</f>
        <v/>
      </c>
      <c r="O132" s="11">
        <f>IF($A132="","",IF($K132=0,"Paid",IF($J132=0,"Open","Partially Paid")))</f>
        <v/>
      </c>
      <c r="P132" s="11" t="n"/>
      <c r="Q132" s="11" t="n"/>
    </row>
    <row r="133">
      <c r="A133" s="11" t="n"/>
      <c r="B133" s="15" t="n"/>
      <c r="C133" s="11" t="n"/>
      <c r="D133" s="11">
        <f>IF($C133="","",IFERROR(VLOOKUP($C133,Vendors!$A:$B,2,FALSE),""))</f>
        <v/>
      </c>
      <c r="E133" s="11" t="n"/>
      <c r="F133" s="14" t="n"/>
      <c r="G133" s="17" t="n"/>
      <c r="H133" s="14">
        <f>IF($F133="","",ROUND($F133*$G133,0))</f>
        <v/>
      </c>
      <c r="I133" s="14">
        <f>IF($F133="","",$F133+$H133)</f>
        <v/>
      </c>
      <c r="J133" s="14">
        <f>IF($A133="","",SUMIFS(AP_Payments!$D:$D,AP_Payments!$B:$B,$A133))</f>
        <v/>
      </c>
      <c r="K133" s="14">
        <f>IF($A133="","",MAX(0,$I133-$J133))</f>
        <v/>
      </c>
      <c r="L133" s="11" t="n"/>
      <c r="M133" s="15">
        <f>IF(OR($B133="", $L133=""),"", $B133+IFERROR(VLOOKUP($L133,Terms!$A:$B,2,FALSE),0))</f>
        <v/>
      </c>
      <c r="N133" s="16">
        <f>IF(OR($M133="", $K133&lt;=0),"", Settings!$B$3-$M133)</f>
        <v/>
      </c>
      <c r="O133" s="11">
        <f>IF($A133="","",IF($K133=0,"Paid",IF($J133=0,"Open","Partially Paid")))</f>
        <v/>
      </c>
      <c r="P133" s="11" t="n"/>
      <c r="Q133" s="11" t="n"/>
    </row>
    <row r="134">
      <c r="A134" s="11" t="n"/>
      <c r="B134" s="15" t="n"/>
      <c r="C134" s="11" t="n"/>
      <c r="D134" s="11">
        <f>IF($C134="","",IFERROR(VLOOKUP($C134,Vendors!$A:$B,2,FALSE),""))</f>
        <v/>
      </c>
      <c r="E134" s="11" t="n"/>
      <c r="F134" s="14" t="n"/>
      <c r="G134" s="17" t="n"/>
      <c r="H134" s="14">
        <f>IF($F134="","",ROUND($F134*$G134,0))</f>
        <v/>
      </c>
      <c r="I134" s="14">
        <f>IF($F134="","",$F134+$H134)</f>
        <v/>
      </c>
      <c r="J134" s="14">
        <f>IF($A134="","",SUMIFS(AP_Payments!$D:$D,AP_Payments!$B:$B,$A134))</f>
        <v/>
      </c>
      <c r="K134" s="14">
        <f>IF($A134="","",MAX(0,$I134-$J134))</f>
        <v/>
      </c>
      <c r="L134" s="11" t="n"/>
      <c r="M134" s="15">
        <f>IF(OR($B134="", $L134=""),"", $B134+IFERROR(VLOOKUP($L134,Terms!$A:$B,2,FALSE),0))</f>
        <v/>
      </c>
      <c r="N134" s="16">
        <f>IF(OR($M134="", $K134&lt;=0),"", Settings!$B$3-$M134)</f>
        <v/>
      </c>
      <c r="O134" s="11">
        <f>IF($A134="","",IF($K134=0,"Paid",IF($J134=0,"Open","Partially Paid")))</f>
        <v/>
      </c>
      <c r="P134" s="11" t="n"/>
      <c r="Q134" s="11" t="n"/>
    </row>
    <row r="135">
      <c r="A135" s="11" t="n"/>
      <c r="B135" s="15" t="n"/>
      <c r="C135" s="11" t="n"/>
      <c r="D135" s="11">
        <f>IF($C135="","",IFERROR(VLOOKUP($C135,Vendors!$A:$B,2,FALSE),""))</f>
        <v/>
      </c>
      <c r="E135" s="11" t="n"/>
      <c r="F135" s="14" t="n"/>
      <c r="G135" s="17" t="n"/>
      <c r="H135" s="14">
        <f>IF($F135="","",ROUND($F135*$G135,0))</f>
        <v/>
      </c>
      <c r="I135" s="14">
        <f>IF($F135="","",$F135+$H135)</f>
        <v/>
      </c>
      <c r="J135" s="14">
        <f>IF($A135="","",SUMIFS(AP_Payments!$D:$D,AP_Payments!$B:$B,$A135))</f>
        <v/>
      </c>
      <c r="K135" s="14">
        <f>IF($A135="","",MAX(0,$I135-$J135))</f>
        <v/>
      </c>
      <c r="L135" s="11" t="n"/>
      <c r="M135" s="15">
        <f>IF(OR($B135="", $L135=""),"", $B135+IFERROR(VLOOKUP($L135,Terms!$A:$B,2,FALSE),0))</f>
        <v/>
      </c>
      <c r="N135" s="16">
        <f>IF(OR($M135="", $K135&lt;=0),"", Settings!$B$3-$M135)</f>
        <v/>
      </c>
      <c r="O135" s="11">
        <f>IF($A135="","",IF($K135=0,"Paid",IF($J135=0,"Open","Partially Paid")))</f>
        <v/>
      </c>
      <c r="P135" s="11" t="n"/>
      <c r="Q135" s="11" t="n"/>
    </row>
    <row r="136">
      <c r="A136" s="11" t="n"/>
      <c r="B136" s="15" t="n"/>
      <c r="C136" s="11" t="n"/>
      <c r="D136" s="11">
        <f>IF($C136="","",IFERROR(VLOOKUP($C136,Vendors!$A:$B,2,FALSE),""))</f>
        <v/>
      </c>
      <c r="E136" s="11" t="n"/>
      <c r="F136" s="14" t="n"/>
      <c r="G136" s="17" t="n"/>
      <c r="H136" s="14">
        <f>IF($F136="","",ROUND($F136*$G136,0))</f>
        <v/>
      </c>
      <c r="I136" s="14">
        <f>IF($F136="","",$F136+$H136)</f>
        <v/>
      </c>
      <c r="J136" s="14">
        <f>IF($A136="","",SUMIFS(AP_Payments!$D:$D,AP_Payments!$B:$B,$A136))</f>
        <v/>
      </c>
      <c r="K136" s="14">
        <f>IF($A136="","",MAX(0,$I136-$J136))</f>
        <v/>
      </c>
      <c r="L136" s="11" t="n"/>
      <c r="M136" s="15">
        <f>IF(OR($B136="", $L136=""),"", $B136+IFERROR(VLOOKUP($L136,Terms!$A:$B,2,FALSE),0))</f>
        <v/>
      </c>
      <c r="N136" s="16">
        <f>IF(OR($M136="", $K136&lt;=0),"", Settings!$B$3-$M136)</f>
        <v/>
      </c>
      <c r="O136" s="11">
        <f>IF($A136="","",IF($K136=0,"Paid",IF($J136=0,"Open","Partially Paid")))</f>
        <v/>
      </c>
      <c r="P136" s="11" t="n"/>
      <c r="Q136" s="11" t="n"/>
    </row>
    <row r="137">
      <c r="A137" s="11" t="n"/>
      <c r="B137" s="15" t="n"/>
      <c r="C137" s="11" t="n"/>
      <c r="D137" s="11">
        <f>IF($C137="","",IFERROR(VLOOKUP($C137,Vendors!$A:$B,2,FALSE),""))</f>
        <v/>
      </c>
      <c r="E137" s="11" t="n"/>
      <c r="F137" s="14" t="n"/>
      <c r="G137" s="17" t="n"/>
      <c r="H137" s="14">
        <f>IF($F137="","",ROUND($F137*$G137,0))</f>
        <v/>
      </c>
      <c r="I137" s="14">
        <f>IF($F137="","",$F137+$H137)</f>
        <v/>
      </c>
      <c r="J137" s="14">
        <f>IF($A137="","",SUMIFS(AP_Payments!$D:$D,AP_Payments!$B:$B,$A137))</f>
        <v/>
      </c>
      <c r="K137" s="14">
        <f>IF($A137="","",MAX(0,$I137-$J137))</f>
        <v/>
      </c>
      <c r="L137" s="11" t="n"/>
      <c r="M137" s="15">
        <f>IF(OR($B137="", $L137=""),"", $B137+IFERROR(VLOOKUP($L137,Terms!$A:$B,2,FALSE),0))</f>
        <v/>
      </c>
      <c r="N137" s="16">
        <f>IF(OR($M137="", $K137&lt;=0),"", Settings!$B$3-$M137)</f>
        <v/>
      </c>
      <c r="O137" s="11">
        <f>IF($A137="","",IF($K137=0,"Paid",IF($J137=0,"Open","Partially Paid")))</f>
        <v/>
      </c>
      <c r="P137" s="11" t="n"/>
      <c r="Q137" s="11" t="n"/>
    </row>
    <row r="138">
      <c r="A138" s="11" t="n"/>
      <c r="B138" s="15" t="n"/>
      <c r="C138" s="11" t="n"/>
      <c r="D138" s="11">
        <f>IF($C138="","",IFERROR(VLOOKUP($C138,Vendors!$A:$B,2,FALSE),""))</f>
        <v/>
      </c>
      <c r="E138" s="11" t="n"/>
      <c r="F138" s="14" t="n"/>
      <c r="G138" s="17" t="n"/>
      <c r="H138" s="14">
        <f>IF($F138="","",ROUND($F138*$G138,0))</f>
        <v/>
      </c>
      <c r="I138" s="14">
        <f>IF($F138="","",$F138+$H138)</f>
        <v/>
      </c>
      <c r="J138" s="14">
        <f>IF($A138="","",SUMIFS(AP_Payments!$D:$D,AP_Payments!$B:$B,$A138))</f>
        <v/>
      </c>
      <c r="K138" s="14">
        <f>IF($A138="","",MAX(0,$I138-$J138))</f>
        <v/>
      </c>
      <c r="L138" s="11" t="n"/>
      <c r="M138" s="15">
        <f>IF(OR($B138="", $L138=""),"", $B138+IFERROR(VLOOKUP($L138,Terms!$A:$B,2,FALSE),0))</f>
        <v/>
      </c>
      <c r="N138" s="16">
        <f>IF(OR($M138="", $K138&lt;=0),"", Settings!$B$3-$M138)</f>
        <v/>
      </c>
      <c r="O138" s="11">
        <f>IF($A138="","",IF($K138=0,"Paid",IF($J138=0,"Open","Partially Paid")))</f>
        <v/>
      </c>
      <c r="P138" s="11" t="n"/>
      <c r="Q138" s="11" t="n"/>
    </row>
    <row r="139">
      <c r="A139" s="11" t="n"/>
      <c r="B139" s="15" t="n"/>
      <c r="C139" s="11" t="n"/>
      <c r="D139" s="11">
        <f>IF($C139="","",IFERROR(VLOOKUP($C139,Vendors!$A:$B,2,FALSE),""))</f>
        <v/>
      </c>
      <c r="E139" s="11" t="n"/>
      <c r="F139" s="14" t="n"/>
      <c r="G139" s="17" t="n"/>
      <c r="H139" s="14">
        <f>IF($F139="","",ROUND($F139*$G139,0))</f>
        <v/>
      </c>
      <c r="I139" s="14">
        <f>IF($F139="","",$F139+$H139)</f>
        <v/>
      </c>
      <c r="J139" s="14">
        <f>IF($A139="","",SUMIFS(AP_Payments!$D:$D,AP_Payments!$B:$B,$A139))</f>
        <v/>
      </c>
      <c r="K139" s="14">
        <f>IF($A139="","",MAX(0,$I139-$J139))</f>
        <v/>
      </c>
      <c r="L139" s="11" t="n"/>
      <c r="M139" s="15">
        <f>IF(OR($B139="", $L139=""),"", $B139+IFERROR(VLOOKUP($L139,Terms!$A:$B,2,FALSE),0))</f>
        <v/>
      </c>
      <c r="N139" s="16">
        <f>IF(OR($M139="", $K139&lt;=0),"", Settings!$B$3-$M139)</f>
        <v/>
      </c>
      <c r="O139" s="11">
        <f>IF($A139="","",IF($K139=0,"Paid",IF($J139=0,"Open","Partially Paid")))</f>
        <v/>
      </c>
      <c r="P139" s="11" t="n"/>
      <c r="Q139" s="11" t="n"/>
    </row>
    <row r="140">
      <c r="A140" s="11" t="n"/>
      <c r="B140" s="15" t="n"/>
      <c r="C140" s="11" t="n"/>
      <c r="D140" s="11">
        <f>IF($C140="","",IFERROR(VLOOKUP($C140,Vendors!$A:$B,2,FALSE),""))</f>
        <v/>
      </c>
      <c r="E140" s="11" t="n"/>
      <c r="F140" s="14" t="n"/>
      <c r="G140" s="17" t="n"/>
      <c r="H140" s="14">
        <f>IF($F140="","",ROUND($F140*$G140,0))</f>
        <v/>
      </c>
      <c r="I140" s="14">
        <f>IF($F140="","",$F140+$H140)</f>
        <v/>
      </c>
      <c r="J140" s="14">
        <f>IF($A140="","",SUMIFS(AP_Payments!$D:$D,AP_Payments!$B:$B,$A140))</f>
        <v/>
      </c>
      <c r="K140" s="14">
        <f>IF($A140="","",MAX(0,$I140-$J140))</f>
        <v/>
      </c>
      <c r="L140" s="11" t="n"/>
      <c r="M140" s="15">
        <f>IF(OR($B140="", $L140=""),"", $B140+IFERROR(VLOOKUP($L140,Terms!$A:$B,2,FALSE),0))</f>
        <v/>
      </c>
      <c r="N140" s="16">
        <f>IF(OR($M140="", $K140&lt;=0),"", Settings!$B$3-$M140)</f>
        <v/>
      </c>
      <c r="O140" s="11">
        <f>IF($A140="","",IF($K140=0,"Paid",IF($J140=0,"Open","Partially Paid")))</f>
        <v/>
      </c>
      <c r="P140" s="11" t="n"/>
      <c r="Q140" s="11" t="n"/>
    </row>
    <row r="141">
      <c r="A141" s="11" t="n"/>
      <c r="B141" s="15" t="n"/>
      <c r="C141" s="11" t="n"/>
      <c r="D141" s="11">
        <f>IF($C141="","",IFERROR(VLOOKUP($C141,Vendors!$A:$B,2,FALSE),""))</f>
        <v/>
      </c>
      <c r="E141" s="11" t="n"/>
      <c r="F141" s="14" t="n"/>
      <c r="G141" s="17" t="n"/>
      <c r="H141" s="14">
        <f>IF($F141="","",ROUND($F141*$G141,0))</f>
        <v/>
      </c>
      <c r="I141" s="14">
        <f>IF($F141="","",$F141+$H141)</f>
        <v/>
      </c>
      <c r="J141" s="14">
        <f>IF($A141="","",SUMIFS(AP_Payments!$D:$D,AP_Payments!$B:$B,$A141))</f>
        <v/>
      </c>
      <c r="K141" s="14">
        <f>IF($A141="","",MAX(0,$I141-$J141))</f>
        <v/>
      </c>
      <c r="L141" s="11" t="n"/>
      <c r="M141" s="15">
        <f>IF(OR($B141="", $L141=""),"", $B141+IFERROR(VLOOKUP($L141,Terms!$A:$B,2,FALSE),0))</f>
        <v/>
      </c>
      <c r="N141" s="16">
        <f>IF(OR($M141="", $K141&lt;=0),"", Settings!$B$3-$M141)</f>
        <v/>
      </c>
      <c r="O141" s="11">
        <f>IF($A141="","",IF($K141=0,"Paid",IF($J141=0,"Open","Partially Paid")))</f>
        <v/>
      </c>
      <c r="P141" s="11" t="n"/>
      <c r="Q141" s="11" t="n"/>
    </row>
    <row r="142">
      <c r="A142" s="11" t="n"/>
      <c r="B142" s="15" t="n"/>
      <c r="C142" s="11" t="n"/>
      <c r="D142" s="11">
        <f>IF($C142="","",IFERROR(VLOOKUP($C142,Vendors!$A:$B,2,FALSE),""))</f>
        <v/>
      </c>
      <c r="E142" s="11" t="n"/>
      <c r="F142" s="14" t="n"/>
      <c r="G142" s="17" t="n"/>
      <c r="H142" s="14">
        <f>IF($F142="","",ROUND($F142*$G142,0))</f>
        <v/>
      </c>
      <c r="I142" s="14">
        <f>IF($F142="","",$F142+$H142)</f>
        <v/>
      </c>
      <c r="J142" s="14">
        <f>IF($A142="","",SUMIFS(AP_Payments!$D:$D,AP_Payments!$B:$B,$A142))</f>
        <v/>
      </c>
      <c r="K142" s="14">
        <f>IF($A142="","",MAX(0,$I142-$J142))</f>
        <v/>
      </c>
      <c r="L142" s="11" t="n"/>
      <c r="M142" s="15">
        <f>IF(OR($B142="", $L142=""),"", $B142+IFERROR(VLOOKUP($L142,Terms!$A:$B,2,FALSE),0))</f>
        <v/>
      </c>
      <c r="N142" s="16">
        <f>IF(OR($M142="", $K142&lt;=0),"", Settings!$B$3-$M142)</f>
        <v/>
      </c>
      <c r="O142" s="11">
        <f>IF($A142="","",IF($K142=0,"Paid",IF($J142=0,"Open","Partially Paid")))</f>
        <v/>
      </c>
      <c r="P142" s="11" t="n"/>
      <c r="Q142" s="11" t="n"/>
    </row>
    <row r="143">
      <c r="A143" s="11" t="n"/>
      <c r="B143" s="15" t="n"/>
      <c r="C143" s="11" t="n"/>
      <c r="D143" s="11">
        <f>IF($C143="","",IFERROR(VLOOKUP($C143,Vendors!$A:$B,2,FALSE),""))</f>
        <v/>
      </c>
      <c r="E143" s="11" t="n"/>
      <c r="F143" s="14" t="n"/>
      <c r="G143" s="17" t="n"/>
      <c r="H143" s="14">
        <f>IF($F143="","",ROUND($F143*$G143,0))</f>
        <v/>
      </c>
      <c r="I143" s="14">
        <f>IF($F143="","",$F143+$H143)</f>
        <v/>
      </c>
      <c r="J143" s="14">
        <f>IF($A143="","",SUMIFS(AP_Payments!$D:$D,AP_Payments!$B:$B,$A143))</f>
        <v/>
      </c>
      <c r="K143" s="14">
        <f>IF($A143="","",MAX(0,$I143-$J143))</f>
        <v/>
      </c>
      <c r="L143" s="11" t="n"/>
      <c r="M143" s="15">
        <f>IF(OR($B143="", $L143=""),"", $B143+IFERROR(VLOOKUP($L143,Terms!$A:$B,2,FALSE),0))</f>
        <v/>
      </c>
      <c r="N143" s="16">
        <f>IF(OR($M143="", $K143&lt;=0),"", Settings!$B$3-$M143)</f>
        <v/>
      </c>
      <c r="O143" s="11">
        <f>IF($A143="","",IF($K143=0,"Paid",IF($J143=0,"Open","Partially Paid")))</f>
        <v/>
      </c>
      <c r="P143" s="11" t="n"/>
      <c r="Q143" s="11" t="n"/>
    </row>
    <row r="144">
      <c r="A144" s="11" t="n"/>
      <c r="B144" s="15" t="n"/>
      <c r="C144" s="11" t="n"/>
      <c r="D144" s="11">
        <f>IF($C144="","",IFERROR(VLOOKUP($C144,Vendors!$A:$B,2,FALSE),""))</f>
        <v/>
      </c>
      <c r="E144" s="11" t="n"/>
      <c r="F144" s="14" t="n"/>
      <c r="G144" s="17" t="n"/>
      <c r="H144" s="14">
        <f>IF($F144="","",ROUND($F144*$G144,0))</f>
        <v/>
      </c>
      <c r="I144" s="14">
        <f>IF($F144="","",$F144+$H144)</f>
        <v/>
      </c>
      <c r="J144" s="14">
        <f>IF($A144="","",SUMIFS(AP_Payments!$D:$D,AP_Payments!$B:$B,$A144))</f>
        <v/>
      </c>
      <c r="K144" s="14">
        <f>IF($A144="","",MAX(0,$I144-$J144))</f>
        <v/>
      </c>
      <c r="L144" s="11" t="n"/>
      <c r="M144" s="15">
        <f>IF(OR($B144="", $L144=""),"", $B144+IFERROR(VLOOKUP($L144,Terms!$A:$B,2,FALSE),0))</f>
        <v/>
      </c>
      <c r="N144" s="16">
        <f>IF(OR($M144="", $K144&lt;=0),"", Settings!$B$3-$M144)</f>
        <v/>
      </c>
      <c r="O144" s="11">
        <f>IF($A144="","",IF($K144=0,"Paid",IF($J144=0,"Open","Partially Paid")))</f>
        <v/>
      </c>
      <c r="P144" s="11" t="n"/>
      <c r="Q144" s="11" t="n"/>
    </row>
    <row r="145">
      <c r="A145" s="11" t="n"/>
      <c r="B145" s="15" t="n"/>
      <c r="C145" s="11" t="n"/>
      <c r="D145" s="11">
        <f>IF($C145="","",IFERROR(VLOOKUP($C145,Vendors!$A:$B,2,FALSE),""))</f>
        <v/>
      </c>
      <c r="E145" s="11" t="n"/>
      <c r="F145" s="14" t="n"/>
      <c r="G145" s="17" t="n"/>
      <c r="H145" s="14">
        <f>IF($F145="","",ROUND($F145*$G145,0))</f>
        <v/>
      </c>
      <c r="I145" s="14">
        <f>IF($F145="","",$F145+$H145)</f>
        <v/>
      </c>
      <c r="J145" s="14">
        <f>IF($A145="","",SUMIFS(AP_Payments!$D:$D,AP_Payments!$B:$B,$A145))</f>
        <v/>
      </c>
      <c r="K145" s="14">
        <f>IF($A145="","",MAX(0,$I145-$J145))</f>
        <v/>
      </c>
      <c r="L145" s="11" t="n"/>
      <c r="M145" s="15">
        <f>IF(OR($B145="", $L145=""),"", $B145+IFERROR(VLOOKUP($L145,Terms!$A:$B,2,FALSE),0))</f>
        <v/>
      </c>
      <c r="N145" s="16">
        <f>IF(OR($M145="", $K145&lt;=0),"", Settings!$B$3-$M145)</f>
        <v/>
      </c>
      <c r="O145" s="11">
        <f>IF($A145="","",IF($K145=0,"Paid",IF($J145=0,"Open","Partially Paid")))</f>
        <v/>
      </c>
      <c r="P145" s="11" t="n"/>
      <c r="Q145" s="11" t="n"/>
    </row>
    <row r="146">
      <c r="A146" s="11" t="n"/>
      <c r="B146" s="15" t="n"/>
      <c r="C146" s="11" t="n"/>
      <c r="D146" s="11">
        <f>IF($C146="","",IFERROR(VLOOKUP($C146,Vendors!$A:$B,2,FALSE),""))</f>
        <v/>
      </c>
      <c r="E146" s="11" t="n"/>
      <c r="F146" s="14" t="n"/>
      <c r="G146" s="17" t="n"/>
      <c r="H146" s="14">
        <f>IF($F146="","",ROUND($F146*$G146,0))</f>
        <v/>
      </c>
      <c r="I146" s="14">
        <f>IF($F146="","",$F146+$H146)</f>
        <v/>
      </c>
      <c r="J146" s="14">
        <f>IF($A146="","",SUMIFS(AP_Payments!$D:$D,AP_Payments!$B:$B,$A146))</f>
        <v/>
      </c>
      <c r="K146" s="14">
        <f>IF($A146="","",MAX(0,$I146-$J146))</f>
        <v/>
      </c>
      <c r="L146" s="11" t="n"/>
      <c r="M146" s="15">
        <f>IF(OR($B146="", $L146=""),"", $B146+IFERROR(VLOOKUP($L146,Terms!$A:$B,2,FALSE),0))</f>
        <v/>
      </c>
      <c r="N146" s="16">
        <f>IF(OR($M146="", $K146&lt;=0),"", Settings!$B$3-$M146)</f>
        <v/>
      </c>
      <c r="O146" s="11">
        <f>IF($A146="","",IF($K146=0,"Paid",IF($J146=0,"Open","Partially Paid")))</f>
        <v/>
      </c>
      <c r="P146" s="11" t="n"/>
      <c r="Q146" s="11" t="n"/>
    </row>
    <row r="147">
      <c r="A147" s="11" t="n"/>
      <c r="B147" s="15" t="n"/>
      <c r="C147" s="11" t="n"/>
      <c r="D147" s="11">
        <f>IF($C147="","",IFERROR(VLOOKUP($C147,Vendors!$A:$B,2,FALSE),""))</f>
        <v/>
      </c>
      <c r="E147" s="11" t="n"/>
      <c r="F147" s="14" t="n"/>
      <c r="G147" s="17" t="n"/>
      <c r="H147" s="14">
        <f>IF($F147="","",ROUND($F147*$G147,0))</f>
        <v/>
      </c>
      <c r="I147" s="14">
        <f>IF($F147="","",$F147+$H147)</f>
        <v/>
      </c>
      <c r="J147" s="14">
        <f>IF($A147="","",SUMIFS(AP_Payments!$D:$D,AP_Payments!$B:$B,$A147))</f>
        <v/>
      </c>
      <c r="K147" s="14">
        <f>IF($A147="","",MAX(0,$I147-$J147))</f>
        <v/>
      </c>
      <c r="L147" s="11" t="n"/>
      <c r="M147" s="15">
        <f>IF(OR($B147="", $L147=""),"", $B147+IFERROR(VLOOKUP($L147,Terms!$A:$B,2,FALSE),0))</f>
        <v/>
      </c>
      <c r="N147" s="16">
        <f>IF(OR($M147="", $K147&lt;=0),"", Settings!$B$3-$M147)</f>
        <v/>
      </c>
      <c r="O147" s="11">
        <f>IF($A147="","",IF($K147=0,"Paid",IF($J147=0,"Open","Partially Paid")))</f>
        <v/>
      </c>
      <c r="P147" s="11" t="n"/>
      <c r="Q147" s="11" t="n"/>
    </row>
    <row r="148">
      <c r="A148" s="11" t="n"/>
      <c r="B148" s="15" t="n"/>
      <c r="C148" s="11" t="n"/>
      <c r="D148" s="11">
        <f>IF($C148="","",IFERROR(VLOOKUP($C148,Vendors!$A:$B,2,FALSE),""))</f>
        <v/>
      </c>
      <c r="E148" s="11" t="n"/>
      <c r="F148" s="14" t="n"/>
      <c r="G148" s="17" t="n"/>
      <c r="H148" s="14">
        <f>IF($F148="","",ROUND($F148*$G148,0))</f>
        <v/>
      </c>
      <c r="I148" s="14">
        <f>IF($F148="","",$F148+$H148)</f>
        <v/>
      </c>
      <c r="J148" s="14">
        <f>IF($A148="","",SUMIFS(AP_Payments!$D:$D,AP_Payments!$B:$B,$A148))</f>
        <v/>
      </c>
      <c r="K148" s="14">
        <f>IF($A148="","",MAX(0,$I148-$J148))</f>
        <v/>
      </c>
      <c r="L148" s="11" t="n"/>
      <c r="M148" s="15">
        <f>IF(OR($B148="", $L148=""),"", $B148+IFERROR(VLOOKUP($L148,Terms!$A:$B,2,FALSE),0))</f>
        <v/>
      </c>
      <c r="N148" s="16">
        <f>IF(OR($M148="", $K148&lt;=0),"", Settings!$B$3-$M148)</f>
        <v/>
      </c>
      <c r="O148" s="11">
        <f>IF($A148="","",IF($K148=0,"Paid",IF($J148=0,"Open","Partially Paid")))</f>
        <v/>
      </c>
      <c r="P148" s="11" t="n"/>
      <c r="Q148" s="11" t="n"/>
    </row>
    <row r="149">
      <c r="A149" s="11" t="n"/>
      <c r="B149" s="15" t="n"/>
      <c r="C149" s="11" t="n"/>
      <c r="D149" s="11">
        <f>IF($C149="","",IFERROR(VLOOKUP($C149,Vendors!$A:$B,2,FALSE),""))</f>
        <v/>
      </c>
      <c r="E149" s="11" t="n"/>
      <c r="F149" s="14" t="n"/>
      <c r="G149" s="17" t="n"/>
      <c r="H149" s="14">
        <f>IF($F149="","",ROUND($F149*$G149,0))</f>
        <v/>
      </c>
      <c r="I149" s="14">
        <f>IF($F149="","",$F149+$H149)</f>
        <v/>
      </c>
      <c r="J149" s="14">
        <f>IF($A149="","",SUMIFS(AP_Payments!$D:$D,AP_Payments!$B:$B,$A149))</f>
        <v/>
      </c>
      <c r="K149" s="14">
        <f>IF($A149="","",MAX(0,$I149-$J149))</f>
        <v/>
      </c>
      <c r="L149" s="11" t="n"/>
      <c r="M149" s="15">
        <f>IF(OR($B149="", $L149=""),"", $B149+IFERROR(VLOOKUP($L149,Terms!$A:$B,2,FALSE),0))</f>
        <v/>
      </c>
      <c r="N149" s="16">
        <f>IF(OR($M149="", $K149&lt;=0),"", Settings!$B$3-$M149)</f>
        <v/>
      </c>
      <c r="O149" s="11">
        <f>IF($A149="","",IF($K149=0,"Paid",IF($J149=0,"Open","Partially Paid")))</f>
        <v/>
      </c>
      <c r="P149" s="11" t="n"/>
      <c r="Q149" s="11" t="n"/>
    </row>
    <row r="150">
      <c r="A150" s="11" t="n"/>
      <c r="B150" s="15" t="n"/>
      <c r="C150" s="11" t="n"/>
      <c r="D150" s="11">
        <f>IF($C150="","",IFERROR(VLOOKUP($C150,Vendors!$A:$B,2,FALSE),""))</f>
        <v/>
      </c>
      <c r="E150" s="11" t="n"/>
      <c r="F150" s="14" t="n"/>
      <c r="G150" s="17" t="n"/>
      <c r="H150" s="14">
        <f>IF($F150="","",ROUND($F150*$G150,0))</f>
        <v/>
      </c>
      <c r="I150" s="14">
        <f>IF($F150="","",$F150+$H150)</f>
        <v/>
      </c>
      <c r="J150" s="14">
        <f>IF($A150="","",SUMIFS(AP_Payments!$D:$D,AP_Payments!$B:$B,$A150))</f>
        <v/>
      </c>
      <c r="K150" s="14">
        <f>IF($A150="","",MAX(0,$I150-$J150))</f>
        <v/>
      </c>
      <c r="L150" s="11" t="n"/>
      <c r="M150" s="15">
        <f>IF(OR($B150="", $L150=""),"", $B150+IFERROR(VLOOKUP($L150,Terms!$A:$B,2,FALSE),0))</f>
        <v/>
      </c>
      <c r="N150" s="16">
        <f>IF(OR($M150="", $K150&lt;=0),"", Settings!$B$3-$M150)</f>
        <v/>
      </c>
      <c r="O150" s="11">
        <f>IF($A150="","",IF($K150=0,"Paid",IF($J150=0,"Open","Partially Paid")))</f>
        <v/>
      </c>
      <c r="P150" s="11" t="n"/>
      <c r="Q150" s="11" t="n"/>
    </row>
    <row r="151">
      <c r="A151" s="11" t="n"/>
      <c r="B151" s="15" t="n"/>
      <c r="C151" s="11" t="n"/>
      <c r="D151" s="11">
        <f>IF($C151="","",IFERROR(VLOOKUP($C151,Vendors!$A:$B,2,FALSE),""))</f>
        <v/>
      </c>
      <c r="E151" s="11" t="n"/>
      <c r="F151" s="14" t="n"/>
      <c r="G151" s="17" t="n"/>
      <c r="H151" s="14">
        <f>IF($F151="","",ROUND($F151*$G151,0))</f>
        <v/>
      </c>
      <c r="I151" s="14">
        <f>IF($F151="","",$F151+$H151)</f>
        <v/>
      </c>
      <c r="J151" s="14">
        <f>IF($A151="","",SUMIFS(AP_Payments!$D:$D,AP_Payments!$B:$B,$A151))</f>
        <v/>
      </c>
      <c r="K151" s="14">
        <f>IF($A151="","",MAX(0,$I151-$J151))</f>
        <v/>
      </c>
      <c r="L151" s="11" t="n"/>
      <c r="M151" s="15">
        <f>IF(OR($B151="", $L151=""),"", $B151+IFERROR(VLOOKUP($L151,Terms!$A:$B,2,FALSE),0))</f>
        <v/>
      </c>
      <c r="N151" s="16">
        <f>IF(OR($M151="", $K151&lt;=0),"", Settings!$B$3-$M151)</f>
        <v/>
      </c>
      <c r="O151" s="11">
        <f>IF($A151="","",IF($K151=0,"Paid",IF($J151=0,"Open","Partially Paid")))</f>
        <v/>
      </c>
      <c r="P151" s="11" t="n"/>
      <c r="Q151" s="11" t="n"/>
    </row>
    <row r="152">
      <c r="A152" s="11" t="n"/>
      <c r="B152" s="15" t="n"/>
      <c r="C152" s="11" t="n"/>
      <c r="D152" s="11">
        <f>IF($C152="","",IFERROR(VLOOKUP($C152,Vendors!$A:$B,2,FALSE),""))</f>
        <v/>
      </c>
      <c r="E152" s="11" t="n"/>
      <c r="F152" s="14" t="n"/>
      <c r="G152" s="17" t="n"/>
      <c r="H152" s="14">
        <f>IF($F152="","",ROUND($F152*$G152,0))</f>
        <v/>
      </c>
      <c r="I152" s="14">
        <f>IF($F152="","",$F152+$H152)</f>
        <v/>
      </c>
      <c r="J152" s="14">
        <f>IF($A152="","",SUMIFS(AP_Payments!$D:$D,AP_Payments!$B:$B,$A152))</f>
        <v/>
      </c>
      <c r="K152" s="14">
        <f>IF($A152="","",MAX(0,$I152-$J152))</f>
        <v/>
      </c>
      <c r="L152" s="11" t="n"/>
      <c r="M152" s="15">
        <f>IF(OR($B152="", $L152=""),"", $B152+IFERROR(VLOOKUP($L152,Terms!$A:$B,2,FALSE),0))</f>
        <v/>
      </c>
      <c r="N152" s="16">
        <f>IF(OR($M152="", $K152&lt;=0),"", Settings!$B$3-$M152)</f>
        <v/>
      </c>
      <c r="O152" s="11">
        <f>IF($A152="","",IF($K152=0,"Paid",IF($J152=0,"Open","Partially Paid")))</f>
        <v/>
      </c>
      <c r="P152" s="11" t="n"/>
      <c r="Q152" s="11" t="n"/>
    </row>
    <row r="153">
      <c r="A153" s="11" t="n"/>
      <c r="B153" s="15" t="n"/>
      <c r="C153" s="11" t="n"/>
      <c r="D153" s="11">
        <f>IF($C153="","",IFERROR(VLOOKUP($C153,Vendors!$A:$B,2,FALSE),""))</f>
        <v/>
      </c>
      <c r="E153" s="11" t="n"/>
      <c r="F153" s="14" t="n"/>
      <c r="G153" s="17" t="n"/>
      <c r="H153" s="14">
        <f>IF($F153="","",ROUND($F153*$G153,0))</f>
        <v/>
      </c>
      <c r="I153" s="14">
        <f>IF($F153="","",$F153+$H153)</f>
        <v/>
      </c>
      <c r="J153" s="14">
        <f>IF($A153="","",SUMIFS(AP_Payments!$D:$D,AP_Payments!$B:$B,$A153))</f>
        <v/>
      </c>
      <c r="K153" s="14">
        <f>IF($A153="","",MAX(0,$I153-$J153))</f>
        <v/>
      </c>
      <c r="L153" s="11" t="n"/>
      <c r="M153" s="15">
        <f>IF(OR($B153="", $L153=""),"", $B153+IFERROR(VLOOKUP($L153,Terms!$A:$B,2,FALSE),0))</f>
        <v/>
      </c>
      <c r="N153" s="16">
        <f>IF(OR($M153="", $K153&lt;=0),"", Settings!$B$3-$M153)</f>
        <v/>
      </c>
      <c r="O153" s="11">
        <f>IF($A153="","",IF($K153=0,"Paid",IF($J153=0,"Open","Partially Paid")))</f>
        <v/>
      </c>
      <c r="P153" s="11" t="n"/>
      <c r="Q153" s="11" t="n"/>
    </row>
    <row r="154">
      <c r="A154" s="11" t="n"/>
      <c r="B154" s="15" t="n"/>
      <c r="C154" s="11" t="n"/>
      <c r="D154" s="11">
        <f>IF($C154="","",IFERROR(VLOOKUP($C154,Vendors!$A:$B,2,FALSE),""))</f>
        <v/>
      </c>
      <c r="E154" s="11" t="n"/>
      <c r="F154" s="14" t="n"/>
      <c r="G154" s="17" t="n"/>
      <c r="H154" s="14">
        <f>IF($F154="","",ROUND($F154*$G154,0))</f>
        <v/>
      </c>
      <c r="I154" s="14">
        <f>IF($F154="","",$F154+$H154)</f>
        <v/>
      </c>
      <c r="J154" s="14">
        <f>IF($A154="","",SUMIFS(AP_Payments!$D:$D,AP_Payments!$B:$B,$A154))</f>
        <v/>
      </c>
      <c r="K154" s="14">
        <f>IF($A154="","",MAX(0,$I154-$J154))</f>
        <v/>
      </c>
      <c r="L154" s="11" t="n"/>
      <c r="M154" s="15">
        <f>IF(OR($B154="", $L154=""),"", $B154+IFERROR(VLOOKUP($L154,Terms!$A:$B,2,FALSE),0))</f>
        <v/>
      </c>
      <c r="N154" s="16">
        <f>IF(OR($M154="", $K154&lt;=0),"", Settings!$B$3-$M154)</f>
        <v/>
      </c>
      <c r="O154" s="11">
        <f>IF($A154="","",IF($K154=0,"Paid",IF($J154=0,"Open","Partially Paid")))</f>
        <v/>
      </c>
      <c r="P154" s="11" t="n"/>
      <c r="Q154" s="11" t="n"/>
    </row>
    <row r="155">
      <c r="A155" s="11" t="n"/>
      <c r="B155" s="15" t="n"/>
      <c r="C155" s="11" t="n"/>
      <c r="D155" s="11">
        <f>IF($C155="","",IFERROR(VLOOKUP($C155,Vendors!$A:$B,2,FALSE),""))</f>
        <v/>
      </c>
      <c r="E155" s="11" t="n"/>
      <c r="F155" s="14" t="n"/>
      <c r="G155" s="17" t="n"/>
      <c r="H155" s="14">
        <f>IF($F155="","",ROUND($F155*$G155,0))</f>
        <v/>
      </c>
      <c r="I155" s="14">
        <f>IF($F155="","",$F155+$H155)</f>
        <v/>
      </c>
      <c r="J155" s="14">
        <f>IF($A155="","",SUMIFS(AP_Payments!$D:$D,AP_Payments!$B:$B,$A155))</f>
        <v/>
      </c>
      <c r="K155" s="14">
        <f>IF($A155="","",MAX(0,$I155-$J155))</f>
        <v/>
      </c>
      <c r="L155" s="11" t="n"/>
      <c r="M155" s="15">
        <f>IF(OR($B155="", $L155=""),"", $B155+IFERROR(VLOOKUP($L155,Terms!$A:$B,2,FALSE),0))</f>
        <v/>
      </c>
      <c r="N155" s="16">
        <f>IF(OR($M155="", $K155&lt;=0),"", Settings!$B$3-$M155)</f>
        <v/>
      </c>
      <c r="O155" s="11">
        <f>IF($A155="","",IF($K155=0,"Paid",IF($J155=0,"Open","Partially Paid")))</f>
        <v/>
      </c>
      <c r="P155" s="11" t="n"/>
      <c r="Q155" s="11" t="n"/>
    </row>
    <row r="156">
      <c r="A156" s="11" t="n"/>
      <c r="B156" s="15" t="n"/>
      <c r="C156" s="11" t="n"/>
      <c r="D156" s="11">
        <f>IF($C156="","",IFERROR(VLOOKUP($C156,Vendors!$A:$B,2,FALSE),""))</f>
        <v/>
      </c>
      <c r="E156" s="11" t="n"/>
      <c r="F156" s="14" t="n"/>
      <c r="G156" s="17" t="n"/>
      <c r="H156" s="14">
        <f>IF($F156="","",ROUND($F156*$G156,0))</f>
        <v/>
      </c>
      <c r="I156" s="14">
        <f>IF($F156="","",$F156+$H156)</f>
        <v/>
      </c>
      <c r="J156" s="14">
        <f>IF($A156="","",SUMIFS(AP_Payments!$D:$D,AP_Payments!$B:$B,$A156))</f>
        <v/>
      </c>
      <c r="K156" s="14">
        <f>IF($A156="","",MAX(0,$I156-$J156))</f>
        <v/>
      </c>
      <c r="L156" s="11" t="n"/>
      <c r="M156" s="15">
        <f>IF(OR($B156="", $L156=""),"", $B156+IFERROR(VLOOKUP($L156,Terms!$A:$B,2,FALSE),0))</f>
        <v/>
      </c>
      <c r="N156" s="16">
        <f>IF(OR($M156="", $K156&lt;=0),"", Settings!$B$3-$M156)</f>
        <v/>
      </c>
      <c r="O156" s="11">
        <f>IF($A156="","",IF($K156=0,"Paid",IF($J156=0,"Open","Partially Paid")))</f>
        <v/>
      </c>
      <c r="P156" s="11" t="n"/>
      <c r="Q156" s="11" t="n"/>
    </row>
    <row r="157">
      <c r="A157" s="11" t="n"/>
      <c r="B157" s="15" t="n"/>
      <c r="C157" s="11" t="n"/>
      <c r="D157" s="11">
        <f>IF($C157="","",IFERROR(VLOOKUP($C157,Vendors!$A:$B,2,FALSE),""))</f>
        <v/>
      </c>
      <c r="E157" s="11" t="n"/>
      <c r="F157" s="14" t="n"/>
      <c r="G157" s="17" t="n"/>
      <c r="H157" s="14">
        <f>IF($F157="","",ROUND($F157*$G157,0))</f>
        <v/>
      </c>
      <c r="I157" s="14">
        <f>IF($F157="","",$F157+$H157)</f>
        <v/>
      </c>
      <c r="J157" s="14">
        <f>IF($A157="","",SUMIFS(AP_Payments!$D:$D,AP_Payments!$B:$B,$A157))</f>
        <v/>
      </c>
      <c r="K157" s="14">
        <f>IF($A157="","",MAX(0,$I157-$J157))</f>
        <v/>
      </c>
      <c r="L157" s="11" t="n"/>
      <c r="M157" s="15">
        <f>IF(OR($B157="", $L157=""),"", $B157+IFERROR(VLOOKUP($L157,Terms!$A:$B,2,FALSE),0))</f>
        <v/>
      </c>
      <c r="N157" s="16">
        <f>IF(OR($M157="", $K157&lt;=0),"", Settings!$B$3-$M157)</f>
        <v/>
      </c>
      <c r="O157" s="11">
        <f>IF($A157="","",IF($K157=0,"Paid",IF($J157=0,"Open","Partially Paid")))</f>
        <v/>
      </c>
      <c r="P157" s="11" t="n"/>
      <c r="Q157" s="11" t="n"/>
    </row>
    <row r="158">
      <c r="A158" s="11" t="n"/>
      <c r="B158" s="15" t="n"/>
      <c r="C158" s="11" t="n"/>
      <c r="D158" s="11">
        <f>IF($C158="","",IFERROR(VLOOKUP($C158,Vendors!$A:$B,2,FALSE),""))</f>
        <v/>
      </c>
      <c r="E158" s="11" t="n"/>
      <c r="F158" s="14" t="n"/>
      <c r="G158" s="17" t="n"/>
      <c r="H158" s="14">
        <f>IF($F158="","",ROUND($F158*$G158,0))</f>
        <v/>
      </c>
      <c r="I158" s="14">
        <f>IF($F158="","",$F158+$H158)</f>
        <v/>
      </c>
      <c r="J158" s="14">
        <f>IF($A158="","",SUMIFS(AP_Payments!$D:$D,AP_Payments!$B:$B,$A158))</f>
        <v/>
      </c>
      <c r="K158" s="14">
        <f>IF($A158="","",MAX(0,$I158-$J158))</f>
        <v/>
      </c>
      <c r="L158" s="11" t="n"/>
      <c r="M158" s="15">
        <f>IF(OR($B158="", $L158=""),"", $B158+IFERROR(VLOOKUP($L158,Terms!$A:$B,2,FALSE),0))</f>
        <v/>
      </c>
      <c r="N158" s="16">
        <f>IF(OR($M158="", $K158&lt;=0),"", Settings!$B$3-$M158)</f>
        <v/>
      </c>
      <c r="O158" s="11">
        <f>IF($A158="","",IF($K158=0,"Paid",IF($J158=0,"Open","Partially Paid")))</f>
        <v/>
      </c>
      <c r="P158" s="11" t="n"/>
      <c r="Q158" s="11" t="n"/>
    </row>
    <row r="159">
      <c r="A159" s="11" t="n"/>
      <c r="B159" s="15" t="n"/>
      <c r="C159" s="11" t="n"/>
      <c r="D159" s="11">
        <f>IF($C159="","",IFERROR(VLOOKUP($C159,Vendors!$A:$B,2,FALSE),""))</f>
        <v/>
      </c>
      <c r="E159" s="11" t="n"/>
      <c r="F159" s="14" t="n"/>
      <c r="G159" s="17" t="n"/>
      <c r="H159" s="14">
        <f>IF($F159="","",ROUND($F159*$G159,0))</f>
        <v/>
      </c>
      <c r="I159" s="14">
        <f>IF($F159="","",$F159+$H159)</f>
        <v/>
      </c>
      <c r="J159" s="14">
        <f>IF($A159="","",SUMIFS(AP_Payments!$D:$D,AP_Payments!$B:$B,$A159))</f>
        <v/>
      </c>
      <c r="K159" s="14">
        <f>IF($A159="","",MAX(0,$I159-$J159))</f>
        <v/>
      </c>
      <c r="L159" s="11" t="n"/>
      <c r="M159" s="15">
        <f>IF(OR($B159="", $L159=""),"", $B159+IFERROR(VLOOKUP($L159,Terms!$A:$B,2,FALSE),0))</f>
        <v/>
      </c>
      <c r="N159" s="16">
        <f>IF(OR($M159="", $K159&lt;=0),"", Settings!$B$3-$M159)</f>
        <v/>
      </c>
      <c r="O159" s="11">
        <f>IF($A159="","",IF($K159=0,"Paid",IF($J159=0,"Open","Partially Paid")))</f>
        <v/>
      </c>
      <c r="P159" s="11" t="n"/>
      <c r="Q159" s="11" t="n"/>
    </row>
    <row r="160">
      <c r="A160" s="11" t="n"/>
      <c r="B160" s="15" t="n"/>
      <c r="C160" s="11" t="n"/>
      <c r="D160" s="11">
        <f>IF($C160="","",IFERROR(VLOOKUP($C160,Vendors!$A:$B,2,FALSE),""))</f>
        <v/>
      </c>
      <c r="E160" s="11" t="n"/>
      <c r="F160" s="14" t="n"/>
      <c r="G160" s="17" t="n"/>
      <c r="H160" s="14">
        <f>IF($F160="","",ROUND($F160*$G160,0))</f>
        <v/>
      </c>
      <c r="I160" s="14">
        <f>IF($F160="","",$F160+$H160)</f>
        <v/>
      </c>
      <c r="J160" s="14">
        <f>IF($A160="","",SUMIFS(AP_Payments!$D:$D,AP_Payments!$B:$B,$A160))</f>
        <v/>
      </c>
      <c r="K160" s="14">
        <f>IF($A160="","",MAX(0,$I160-$J160))</f>
        <v/>
      </c>
      <c r="L160" s="11" t="n"/>
      <c r="M160" s="15">
        <f>IF(OR($B160="", $L160=""),"", $B160+IFERROR(VLOOKUP($L160,Terms!$A:$B,2,FALSE),0))</f>
        <v/>
      </c>
      <c r="N160" s="16">
        <f>IF(OR($M160="", $K160&lt;=0),"", Settings!$B$3-$M160)</f>
        <v/>
      </c>
      <c r="O160" s="11">
        <f>IF($A160="","",IF($K160=0,"Paid",IF($J160=0,"Open","Partially Paid")))</f>
        <v/>
      </c>
      <c r="P160" s="11" t="n"/>
      <c r="Q160" s="11" t="n"/>
    </row>
    <row r="161">
      <c r="A161" s="11" t="n"/>
      <c r="B161" s="15" t="n"/>
      <c r="C161" s="11" t="n"/>
      <c r="D161" s="11">
        <f>IF($C161="","",IFERROR(VLOOKUP($C161,Vendors!$A:$B,2,FALSE),""))</f>
        <v/>
      </c>
      <c r="E161" s="11" t="n"/>
      <c r="F161" s="14" t="n"/>
      <c r="G161" s="17" t="n"/>
      <c r="H161" s="14">
        <f>IF($F161="","",ROUND($F161*$G161,0))</f>
        <v/>
      </c>
      <c r="I161" s="14">
        <f>IF($F161="","",$F161+$H161)</f>
        <v/>
      </c>
      <c r="J161" s="14">
        <f>IF($A161="","",SUMIFS(AP_Payments!$D:$D,AP_Payments!$B:$B,$A161))</f>
        <v/>
      </c>
      <c r="K161" s="14">
        <f>IF($A161="","",MAX(0,$I161-$J161))</f>
        <v/>
      </c>
      <c r="L161" s="11" t="n"/>
      <c r="M161" s="15">
        <f>IF(OR($B161="", $L161=""),"", $B161+IFERROR(VLOOKUP($L161,Terms!$A:$B,2,FALSE),0))</f>
        <v/>
      </c>
      <c r="N161" s="16">
        <f>IF(OR($M161="", $K161&lt;=0),"", Settings!$B$3-$M161)</f>
        <v/>
      </c>
      <c r="O161" s="11">
        <f>IF($A161="","",IF($K161=0,"Paid",IF($J161=0,"Open","Partially Paid")))</f>
        <v/>
      </c>
      <c r="P161" s="11" t="n"/>
      <c r="Q161" s="11" t="n"/>
    </row>
    <row r="162">
      <c r="A162" s="11" t="n"/>
      <c r="B162" s="15" t="n"/>
      <c r="C162" s="11" t="n"/>
      <c r="D162" s="11">
        <f>IF($C162="","",IFERROR(VLOOKUP($C162,Vendors!$A:$B,2,FALSE),""))</f>
        <v/>
      </c>
      <c r="E162" s="11" t="n"/>
      <c r="F162" s="14" t="n"/>
      <c r="G162" s="17" t="n"/>
      <c r="H162" s="14">
        <f>IF($F162="","",ROUND($F162*$G162,0))</f>
        <v/>
      </c>
      <c r="I162" s="14">
        <f>IF($F162="","",$F162+$H162)</f>
        <v/>
      </c>
      <c r="J162" s="14">
        <f>IF($A162="","",SUMIFS(AP_Payments!$D:$D,AP_Payments!$B:$B,$A162))</f>
        <v/>
      </c>
      <c r="K162" s="14">
        <f>IF($A162="","",MAX(0,$I162-$J162))</f>
        <v/>
      </c>
      <c r="L162" s="11" t="n"/>
      <c r="M162" s="15">
        <f>IF(OR($B162="", $L162=""),"", $B162+IFERROR(VLOOKUP($L162,Terms!$A:$B,2,FALSE),0))</f>
        <v/>
      </c>
      <c r="N162" s="16">
        <f>IF(OR($M162="", $K162&lt;=0),"", Settings!$B$3-$M162)</f>
        <v/>
      </c>
      <c r="O162" s="11">
        <f>IF($A162="","",IF($K162=0,"Paid",IF($J162=0,"Open","Partially Paid")))</f>
        <v/>
      </c>
      <c r="P162" s="11" t="n"/>
      <c r="Q162" s="11" t="n"/>
    </row>
    <row r="163">
      <c r="A163" s="11" t="n"/>
      <c r="B163" s="15" t="n"/>
      <c r="C163" s="11" t="n"/>
      <c r="D163" s="11">
        <f>IF($C163="","",IFERROR(VLOOKUP($C163,Vendors!$A:$B,2,FALSE),""))</f>
        <v/>
      </c>
      <c r="E163" s="11" t="n"/>
      <c r="F163" s="14" t="n"/>
      <c r="G163" s="17" t="n"/>
      <c r="H163" s="14">
        <f>IF($F163="","",ROUND($F163*$G163,0))</f>
        <v/>
      </c>
      <c r="I163" s="14">
        <f>IF($F163="","",$F163+$H163)</f>
        <v/>
      </c>
      <c r="J163" s="14">
        <f>IF($A163="","",SUMIFS(AP_Payments!$D:$D,AP_Payments!$B:$B,$A163))</f>
        <v/>
      </c>
      <c r="K163" s="14">
        <f>IF($A163="","",MAX(0,$I163-$J163))</f>
        <v/>
      </c>
      <c r="L163" s="11" t="n"/>
      <c r="M163" s="15">
        <f>IF(OR($B163="", $L163=""),"", $B163+IFERROR(VLOOKUP($L163,Terms!$A:$B,2,FALSE),0))</f>
        <v/>
      </c>
      <c r="N163" s="16">
        <f>IF(OR($M163="", $K163&lt;=0),"", Settings!$B$3-$M163)</f>
        <v/>
      </c>
      <c r="O163" s="11">
        <f>IF($A163="","",IF($K163=0,"Paid",IF($J163=0,"Open","Partially Paid")))</f>
        <v/>
      </c>
      <c r="P163" s="11" t="n"/>
      <c r="Q163" s="11" t="n"/>
    </row>
    <row r="164">
      <c r="A164" s="11" t="n"/>
      <c r="B164" s="15" t="n"/>
      <c r="C164" s="11" t="n"/>
      <c r="D164" s="11">
        <f>IF($C164="","",IFERROR(VLOOKUP($C164,Vendors!$A:$B,2,FALSE),""))</f>
        <v/>
      </c>
      <c r="E164" s="11" t="n"/>
      <c r="F164" s="14" t="n"/>
      <c r="G164" s="17" t="n"/>
      <c r="H164" s="14">
        <f>IF($F164="","",ROUND($F164*$G164,0))</f>
        <v/>
      </c>
      <c r="I164" s="14">
        <f>IF($F164="","",$F164+$H164)</f>
        <v/>
      </c>
      <c r="J164" s="14">
        <f>IF($A164="","",SUMIFS(AP_Payments!$D:$D,AP_Payments!$B:$B,$A164))</f>
        <v/>
      </c>
      <c r="K164" s="14">
        <f>IF($A164="","",MAX(0,$I164-$J164))</f>
        <v/>
      </c>
      <c r="L164" s="11" t="n"/>
      <c r="M164" s="15">
        <f>IF(OR($B164="", $L164=""),"", $B164+IFERROR(VLOOKUP($L164,Terms!$A:$B,2,FALSE),0))</f>
        <v/>
      </c>
      <c r="N164" s="16">
        <f>IF(OR($M164="", $K164&lt;=0),"", Settings!$B$3-$M164)</f>
        <v/>
      </c>
      <c r="O164" s="11">
        <f>IF($A164="","",IF($K164=0,"Paid",IF($J164=0,"Open","Partially Paid")))</f>
        <v/>
      </c>
      <c r="P164" s="11" t="n"/>
      <c r="Q164" s="11" t="n"/>
    </row>
    <row r="165">
      <c r="A165" s="11" t="n"/>
      <c r="B165" s="15" t="n"/>
      <c r="C165" s="11" t="n"/>
      <c r="D165" s="11">
        <f>IF($C165="","",IFERROR(VLOOKUP($C165,Vendors!$A:$B,2,FALSE),""))</f>
        <v/>
      </c>
      <c r="E165" s="11" t="n"/>
      <c r="F165" s="14" t="n"/>
      <c r="G165" s="17" t="n"/>
      <c r="H165" s="14">
        <f>IF($F165="","",ROUND($F165*$G165,0))</f>
        <v/>
      </c>
      <c r="I165" s="14">
        <f>IF($F165="","",$F165+$H165)</f>
        <v/>
      </c>
      <c r="J165" s="14">
        <f>IF($A165="","",SUMIFS(AP_Payments!$D:$D,AP_Payments!$B:$B,$A165))</f>
        <v/>
      </c>
      <c r="K165" s="14">
        <f>IF($A165="","",MAX(0,$I165-$J165))</f>
        <v/>
      </c>
      <c r="L165" s="11" t="n"/>
      <c r="M165" s="15">
        <f>IF(OR($B165="", $L165=""),"", $B165+IFERROR(VLOOKUP($L165,Terms!$A:$B,2,FALSE),0))</f>
        <v/>
      </c>
      <c r="N165" s="16">
        <f>IF(OR($M165="", $K165&lt;=0),"", Settings!$B$3-$M165)</f>
        <v/>
      </c>
      <c r="O165" s="11">
        <f>IF($A165="","",IF($K165=0,"Paid",IF($J165=0,"Open","Partially Paid")))</f>
        <v/>
      </c>
      <c r="P165" s="11" t="n"/>
      <c r="Q165" s="11" t="n"/>
    </row>
    <row r="166">
      <c r="A166" s="11" t="n"/>
      <c r="B166" s="15" t="n"/>
      <c r="C166" s="11" t="n"/>
      <c r="D166" s="11">
        <f>IF($C166="","",IFERROR(VLOOKUP($C166,Vendors!$A:$B,2,FALSE),""))</f>
        <v/>
      </c>
      <c r="E166" s="11" t="n"/>
      <c r="F166" s="14" t="n"/>
      <c r="G166" s="17" t="n"/>
      <c r="H166" s="14">
        <f>IF($F166="","",ROUND($F166*$G166,0))</f>
        <v/>
      </c>
      <c r="I166" s="14">
        <f>IF($F166="","",$F166+$H166)</f>
        <v/>
      </c>
      <c r="J166" s="14">
        <f>IF($A166="","",SUMIFS(AP_Payments!$D:$D,AP_Payments!$B:$B,$A166))</f>
        <v/>
      </c>
      <c r="K166" s="14">
        <f>IF($A166="","",MAX(0,$I166-$J166))</f>
        <v/>
      </c>
      <c r="L166" s="11" t="n"/>
      <c r="M166" s="15">
        <f>IF(OR($B166="", $L166=""),"", $B166+IFERROR(VLOOKUP($L166,Terms!$A:$B,2,FALSE),0))</f>
        <v/>
      </c>
      <c r="N166" s="16">
        <f>IF(OR($M166="", $K166&lt;=0),"", Settings!$B$3-$M166)</f>
        <v/>
      </c>
      <c r="O166" s="11">
        <f>IF($A166="","",IF($K166=0,"Paid",IF($J166=0,"Open","Partially Paid")))</f>
        <v/>
      </c>
      <c r="P166" s="11" t="n"/>
      <c r="Q166" s="11" t="n"/>
    </row>
    <row r="167">
      <c r="A167" s="11" t="n"/>
      <c r="B167" s="15" t="n"/>
      <c r="C167" s="11" t="n"/>
      <c r="D167" s="11">
        <f>IF($C167="","",IFERROR(VLOOKUP($C167,Vendors!$A:$B,2,FALSE),""))</f>
        <v/>
      </c>
      <c r="E167" s="11" t="n"/>
      <c r="F167" s="14" t="n"/>
      <c r="G167" s="17" t="n"/>
      <c r="H167" s="14">
        <f>IF($F167="","",ROUND($F167*$G167,0))</f>
        <v/>
      </c>
      <c r="I167" s="14">
        <f>IF($F167="","",$F167+$H167)</f>
        <v/>
      </c>
      <c r="J167" s="14">
        <f>IF($A167="","",SUMIFS(AP_Payments!$D:$D,AP_Payments!$B:$B,$A167))</f>
        <v/>
      </c>
      <c r="K167" s="14">
        <f>IF($A167="","",MAX(0,$I167-$J167))</f>
        <v/>
      </c>
      <c r="L167" s="11" t="n"/>
      <c r="M167" s="15">
        <f>IF(OR($B167="", $L167=""),"", $B167+IFERROR(VLOOKUP($L167,Terms!$A:$B,2,FALSE),0))</f>
        <v/>
      </c>
      <c r="N167" s="16">
        <f>IF(OR($M167="", $K167&lt;=0),"", Settings!$B$3-$M167)</f>
        <v/>
      </c>
      <c r="O167" s="11">
        <f>IF($A167="","",IF($K167=0,"Paid",IF($J167=0,"Open","Partially Paid")))</f>
        <v/>
      </c>
      <c r="P167" s="11" t="n"/>
      <c r="Q167" s="11" t="n"/>
    </row>
    <row r="168">
      <c r="A168" s="11" t="n"/>
      <c r="B168" s="15" t="n"/>
      <c r="C168" s="11" t="n"/>
      <c r="D168" s="11">
        <f>IF($C168="","",IFERROR(VLOOKUP($C168,Vendors!$A:$B,2,FALSE),""))</f>
        <v/>
      </c>
      <c r="E168" s="11" t="n"/>
      <c r="F168" s="14" t="n"/>
      <c r="G168" s="17" t="n"/>
      <c r="H168" s="14">
        <f>IF($F168="","",ROUND($F168*$G168,0))</f>
        <v/>
      </c>
      <c r="I168" s="14">
        <f>IF($F168="","",$F168+$H168)</f>
        <v/>
      </c>
      <c r="J168" s="14">
        <f>IF($A168="","",SUMIFS(AP_Payments!$D:$D,AP_Payments!$B:$B,$A168))</f>
        <v/>
      </c>
      <c r="K168" s="14">
        <f>IF($A168="","",MAX(0,$I168-$J168))</f>
        <v/>
      </c>
      <c r="L168" s="11" t="n"/>
      <c r="M168" s="15">
        <f>IF(OR($B168="", $L168=""),"", $B168+IFERROR(VLOOKUP($L168,Terms!$A:$B,2,FALSE),0))</f>
        <v/>
      </c>
      <c r="N168" s="16">
        <f>IF(OR($M168="", $K168&lt;=0),"", Settings!$B$3-$M168)</f>
        <v/>
      </c>
      <c r="O168" s="11">
        <f>IF($A168="","",IF($K168=0,"Paid",IF($J168=0,"Open","Partially Paid")))</f>
        <v/>
      </c>
      <c r="P168" s="11" t="n"/>
      <c r="Q168" s="11" t="n"/>
    </row>
    <row r="169">
      <c r="A169" s="11" t="n"/>
      <c r="B169" s="15" t="n"/>
      <c r="C169" s="11" t="n"/>
      <c r="D169" s="11">
        <f>IF($C169="","",IFERROR(VLOOKUP($C169,Vendors!$A:$B,2,FALSE),""))</f>
        <v/>
      </c>
      <c r="E169" s="11" t="n"/>
      <c r="F169" s="14" t="n"/>
      <c r="G169" s="17" t="n"/>
      <c r="H169" s="14">
        <f>IF($F169="","",ROUND($F169*$G169,0))</f>
        <v/>
      </c>
      <c r="I169" s="14">
        <f>IF($F169="","",$F169+$H169)</f>
        <v/>
      </c>
      <c r="J169" s="14">
        <f>IF($A169="","",SUMIFS(AP_Payments!$D:$D,AP_Payments!$B:$B,$A169))</f>
        <v/>
      </c>
      <c r="K169" s="14">
        <f>IF($A169="","",MAX(0,$I169-$J169))</f>
        <v/>
      </c>
      <c r="L169" s="11" t="n"/>
      <c r="M169" s="15">
        <f>IF(OR($B169="", $L169=""),"", $B169+IFERROR(VLOOKUP($L169,Terms!$A:$B,2,FALSE),0))</f>
        <v/>
      </c>
      <c r="N169" s="16">
        <f>IF(OR($M169="", $K169&lt;=0),"", Settings!$B$3-$M169)</f>
        <v/>
      </c>
      <c r="O169" s="11">
        <f>IF($A169="","",IF($K169=0,"Paid",IF($J169=0,"Open","Partially Paid")))</f>
        <v/>
      </c>
      <c r="P169" s="11" t="n"/>
      <c r="Q169" s="11" t="n"/>
    </row>
    <row r="170">
      <c r="A170" s="11" t="n"/>
      <c r="B170" s="15" t="n"/>
      <c r="C170" s="11" t="n"/>
      <c r="D170" s="11">
        <f>IF($C170="","",IFERROR(VLOOKUP($C170,Vendors!$A:$B,2,FALSE),""))</f>
        <v/>
      </c>
      <c r="E170" s="11" t="n"/>
      <c r="F170" s="14" t="n"/>
      <c r="G170" s="17" t="n"/>
      <c r="H170" s="14">
        <f>IF($F170="","",ROUND($F170*$G170,0))</f>
        <v/>
      </c>
      <c r="I170" s="14">
        <f>IF($F170="","",$F170+$H170)</f>
        <v/>
      </c>
      <c r="J170" s="14">
        <f>IF($A170="","",SUMIFS(AP_Payments!$D:$D,AP_Payments!$B:$B,$A170))</f>
        <v/>
      </c>
      <c r="K170" s="14">
        <f>IF($A170="","",MAX(0,$I170-$J170))</f>
        <v/>
      </c>
      <c r="L170" s="11" t="n"/>
      <c r="M170" s="15">
        <f>IF(OR($B170="", $L170=""),"", $B170+IFERROR(VLOOKUP($L170,Terms!$A:$B,2,FALSE),0))</f>
        <v/>
      </c>
      <c r="N170" s="16">
        <f>IF(OR($M170="", $K170&lt;=0),"", Settings!$B$3-$M170)</f>
        <v/>
      </c>
      <c r="O170" s="11">
        <f>IF($A170="","",IF($K170=0,"Paid",IF($J170=0,"Open","Partially Paid")))</f>
        <v/>
      </c>
      <c r="P170" s="11" t="n"/>
      <c r="Q170" s="11" t="n"/>
    </row>
    <row r="171">
      <c r="A171" s="11" t="n"/>
      <c r="B171" s="15" t="n"/>
      <c r="C171" s="11" t="n"/>
      <c r="D171" s="11">
        <f>IF($C171="","",IFERROR(VLOOKUP($C171,Vendors!$A:$B,2,FALSE),""))</f>
        <v/>
      </c>
      <c r="E171" s="11" t="n"/>
      <c r="F171" s="14" t="n"/>
      <c r="G171" s="17" t="n"/>
      <c r="H171" s="14">
        <f>IF($F171="","",ROUND($F171*$G171,0))</f>
        <v/>
      </c>
      <c r="I171" s="14">
        <f>IF($F171="","",$F171+$H171)</f>
        <v/>
      </c>
      <c r="J171" s="14">
        <f>IF($A171="","",SUMIFS(AP_Payments!$D:$D,AP_Payments!$B:$B,$A171))</f>
        <v/>
      </c>
      <c r="K171" s="14">
        <f>IF($A171="","",MAX(0,$I171-$J171))</f>
        <v/>
      </c>
      <c r="L171" s="11" t="n"/>
      <c r="M171" s="15">
        <f>IF(OR($B171="", $L171=""),"", $B171+IFERROR(VLOOKUP($L171,Terms!$A:$B,2,FALSE),0))</f>
        <v/>
      </c>
      <c r="N171" s="16">
        <f>IF(OR($M171="", $K171&lt;=0),"", Settings!$B$3-$M171)</f>
        <v/>
      </c>
      <c r="O171" s="11">
        <f>IF($A171="","",IF($K171=0,"Paid",IF($J171=0,"Open","Partially Paid")))</f>
        <v/>
      </c>
      <c r="P171" s="11" t="n"/>
      <c r="Q171" s="11" t="n"/>
    </row>
    <row r="172">
      <c r="A172" s="11" t="n"/>
      <c r="B172" s="15" t="n"/>
      <c r="C172" s="11" t="n"/>
      <c r="D172" s="11">
        <f>IF($C172="","",IFERROR(VLOOKUP($C172,Vendors!$A:$B,2,FALSE),""))</f>
        <v/>
      </c>
      <c r="E172" s="11" t="n"/>
      <c r="F172" s="14" t="n"/>
      <c r="G172" s="17" t="n"/>
      <c r="H172" s="14">
        <f>IF($F172="","",ROUND($F172*$G172,0))</f>
        <v/>
      </c>
      <c r="I172" s="14">
        <f>IF($F172="","",$F172+$H172)</f>
        <v/>
      </c>
      <c r="J172" s="14">
        <f>IF($A172="","",SUMIFS(AP_Payments!$D:$D,AP_Payments!$B:$B,$A172))</f>
        <v/>
      </c>
      <c r="K172" s="14">
        <f>IF($A172="","",MAX(0,$I172-$J172))</f>
        <v/>
      </c>
      <c r="L172" s="11" t="n"/>
      <c r="M172" s="15">
        <f>IF(OR($B172="", $L172=""),"", $B172+IFERROR(VLOOKUP($L172,Terms!$A:$B,2,FALSE),0))</f>
        <v/>
      </c>
      <c r="N172" s="16">
        <f>IF(OR($M172="", $K172&lt;=0),"", Settings!$B$3-$M172)</f>
        <v/>
      </c>
      <c r="O172" s="11">
        <f>IF($A172="","",IF($K172=0,"Paid",IF($J172=0,"Open","Partially Paid")))</f>
        <v/>
      </c>
      <c r="P172" s="11" t="n"/>
      <c r="Q172" s="11" t="n"/>
    </row>
    <row r="173">
      <c r="A173" s="11" t="n"/>
      <c r="B173" s="15" t="n"/>
      <c r="C173" s="11" t="n"/>
      <c r="D173" s="11">
        <f>IF($C173="","",IFERROR(VLOOKUP($C173,Vendors!$A:$B,2,FALSE),""))</f>
        <v/>
      </c>
      <c r="E173" s="11" t="n"/>
      <c r="F173" s="14" t="n"/>
      <c r="G173" s="17" t="n"/>
      <c r="H173" s="14">
        <f>IF($F173="","",ROUND($F173*$G173,0))</f>
        <v/>
      </c>
      <c r="I173" s="14">
        <f>IF($F173="","",$F173+$H173)</f>
        <v/>
      </c>
      <c r="J173" s="14">
        <f>IF($A173="","",SUMIFS(AP_Payments!$D:$D,AP_Payments!$B:$B,$A173))</f>
        <v/>
      </c>
      <c r="K173" s="14">
        <f>IF($A173="","",MAX(0,$I173-$J173))</f>
        <v/>
      </c>
      <c r="L173" s="11" t="n"/>
      <c r="M173" s="15">
        <f>IF(OR($B173="", $L173=""),"", $B173+IFERROR(VLOOKUP($L173,Terms!$A:$B,2,FALSE),0))</f>
        <v/>
      </c>
      <c r="N173" s="16">
        <f>IF(OR($M173="", $K173&lt;=0),"", Settings!$B$3-$M173)</f>
        <v/>
      </c>
      <c r="O173" s="11">
        <f>IF($A173="","",IF($K173=0,"Paid",IF($J173=0,"Open","Partially Paid")))</f>
        <v/>
      </c>
      <c r="P173" s="11" t="n"/>
      <c r="Q173" s="11" t="n"/>
    </row>
    <row r="174">
      <c r="A174" s="11" t="n"/>
      <c r="B174" s="15" t="n"/>
      <c r="C174" s="11" t="n"/>
      <c r="D174" s="11">
        <f>IF($C174="","",IFERROR(VLOOKUP($C174,Vendors!$A:$B,2,FALSE),""))</f>
        <v/>
      </c>
      <c r="E174" s="11" t="n"/>
      <c r="F174" s="14" t="n"/>
      <c r="G174" s="17" t="n"/>
      <c r="H174" s="14">
        <f>IF($F174="","",ROUND($F174*$G174,0))</f>
        <v/>
      </c>
      <c r="I174" s="14">
        <f>IF($F174="","",$F174+$H174)</f>
        <v/>
      </c>
      <c r="J174" s="14">
        <f>IF($A174="","",SUMIFS(AP_Payments!$D:$D,AP_Payments!$B:$B,$A174))</f>
        <v/>
      </c>
      <c r="K174" s="14">
        <f>IF($A174="","",MAX(0,$I174-$J174))</f>
        <v/>
      </c>
      <c r="L174" s="11" t="n"/>
      <c r="M174" s="15">
        <f>IF(OR($B174="", $L174=""),"", $B174+IFERROR(VLOOKUP($L174,Terms!$A:$B,2,FALSE),0))</f>
        <v/>
      </c>
      <c r="N174" s="16">
        <f>IF(OR($M174="", $K174&lt;=0),"", Settings!$B$3-$M174)</f>
        <v/>
      </c>
      <c r="O174" s="11">
        <f>IF($A174="","",IF($K174=0,"Paid",IF($J174=0,"Open","Partially Paid")))</f>
        <v/>
      </c>
      <c r="P174" s="11" t="n"/>
      <c r="Q174" s="11" t="n"/>
    </row>
    <row r="175">
      <c r="A175" s="11" t="n"/>
      <c r="B175" s="15" t="n"/>
      <c r="C175" s="11" t="n"/>
      <c r="D175" s="11">
        <f>IF($C175="","",IFERROR(VLOOKUP($C175,Vendors!$A:$B,2,FALSE),""))</f>
        <v/>
      </c>
      <c r="E175" s="11" t="n"/>
      <c r="F175" s="14" t="n"/>
      <c r="G175" s="17" t="n"/>
      <c r="H175" s="14">
        <f>IF($F175="","",ROUND($F175*$G175,0))</f>
        <v/>
      </c>
      <c r="I175" s="14">
        <f>IF($F175="","",$F175+$H175)</f>
        <v/>
      </c>
      <c r="J175" s="14">
        <f>IF($A175="","",SUMIFS(AP_Payments!$D:$D,AP_Payments!$B:$B,$A175))</f>
        <v/>
      </c>
      <c r="K175" s="14">
        <f>IF($A175="","",MAX(0,$I175-$J175))</f>
        <v/>
      </c>
      <c r="L175" s="11" t="n"/>
      <c r="M175" s="15">
        <f>IF(OR($B175="", $L175=""),"", $B175+IFERROR(VLOOKUP($L175,Terms!$A:$B,2,FALSE),0))</f>
        <v/>
      </c>
      <c r="N175" s="16">
        <f>IF(OR($M175="", $K175&lt;=0),"", Settings!$B$3-$M175)</f>
        <v/>
      </c>
      <c r="O175" s="11">
        <f>IF($A175="","",IF($K175=0,"Paid",IF($J175=0,"Open","Partially Paid")))</f>
        <v/>
      </c>
      <c r="P175" s="11" t="n"/>
      <c r="Q175" s="11" t="n"/>
    </row>
    <row r="176">
      <c r="A176" s="11" t="n"/>
      <c r="B176" s="15" t="n"/>
      <c r="C176" s="11" t="n"/>
      <c r="D176" s="11">
        <f>IF($C176="","",IFERROR(VLOOKUP($C176,Vendors!$A:$B,2,FALSE),""))</f>
        <v/>
      </c>
      <c r="E176" s="11" t="n"/>
      <c r="F176" s="14" t="n"/>
      <c r="G176" s="17" t="n"/>
      <c r="H176" s="14">
        <f>IF($F176="","",ROUND($F176*$G176,0))</f>
        <v/>
      </c>
      <c r="I176" s="14">
        <f>IF($F176="","",$F176+$H176)</f>
        <v/>
      </c>
      <c r="J176" s="14">
        <f>IF($A176="","",SUMIFS(AP_Payments!$D:$D,AP_Payments!$B:$B,$A176))</f>
        <v/>
      </c>
      <c r="K176" s="14">
        <f>IF($A176="","",MAX(0,$I176-$J176))</f>
        <v/>
      </c>
      <c r="L176" s="11" t="n"/>
      <c r="M176" s="15">
        <f>IF(OR($B176="", $L176=""),"", $B176+IFERROR(VLOOKUP($L176,Terms!$A:$B,2,FALSE),0))</f>
        <v/>
      </c>
      <c r="N176" s="16">
        <f>IF(OR($M176="", $K176&lt;=0),"", Settings!$B$3-$M176)</f>
        <v/>
      </c>
      <c r="O176" s="11">
        <f>IF($A176="","",IF($K176=0,"Paid",IF($J176=0,"Open","Partially Paid")))</f>
        <v/>
      </c>
      <c r="P176" s="11" t="n"/>
      <c r="Q176" s="11" t="n"/>
    </row>
    <row r="177">
      <c r="A177" s="11" t="n"/>
      <c r="B177" s="15" t="n"/>
      <c r="C177" s="11" t="n"/>
      <c r="D177" s="11">
        <f>IF($C177="","",IFERROR(VLOOKUP($C177,Vendors!$A:$B,2,FALSE),""))</f>
        <v/>
      </c>
      <c r="E177" s="11" t="n"/>
      <c r="F177" s="14" t="n"/>
      <c r="G177" s="17" t="n"/>
      <c r="H177" s="14">
        <f>IF($F177="","",ROUND($F177*$G177,0))</f>
        <v/>
      </c>
      <c r="I177" s="14">
        <f>IF($F177="","",$F177+$H177)</f>
        <v/>
      </c>
      <c r="J177" s="14">
        <f>IF($A177="","",SUMIFS(AP_Payments!$D:$D,AP_Payments!$B:$B,$A177))</f>
        <v/>
      </c>
      <c r="K177" s="14">
        <f>IF($A177="","",MAX(0,$I177-$J177))</f>
        <v/>
      </c>
      <c r="L177" s="11" t="n"/>
      <c r="M177" s="15">
        <f>IF(OR($B177="", $L177=""),"", $B177+IFERROR(VLOOKUP($L177,Terms!$A:$B,2,FALSE),0))</f>
        <v/>
      </c>
      <c r="N177" s="16">
        <f>IF(OR($M177="", $K177&lt;=0),"", Settings!$B$3-$M177)</f>
        <v/>
      </c>
      <c r="O177" s="11">
        <f>IF($A177="","",IF($K177=0,"Paid",IF($J177=0,"Open","Partially Paid")))</f>
        <v/>
      </c>
      <c r="P177" s="11" t="n"/>
      <c r="Q177" s="11" t="n"/>
    </row>
    <row r="178">
      <c r="A178" s="11" t="n"/>
      <c r="B178" s="15" t="n"/>
      <c r="C178" s="11" t="n"/>
      <c r="D178" s="11">
        <f>IF($C178="","",IFERROR(VLOOKUP($C178,Vendors!$A:$B,2,FALSE),""))</f>
        <v/>
      </c>
      <c r="E178" s="11" t="n"/>
      <c r="F178" s="14" t="n"/>
      <c r="G178" s="17" t="n"/>
      <c r="H178" s="14">
        <f>IF($F178="","",ROUND($F178*$G178,0))</f>
        <v/>
      </c>
      <c r="I178" s="14">
        <f>IF($F178="","",$F178+$H178)</f>
        <v/>
      </c>
      <c r="J178" s="14">
        <f>IF($A178="","",SUMIFS(AP_Payments!$D:$D,AP_Payments!$B:$B,$A178))</f>
        <v/>
      </c>
      <c r="K178" s="14">
        <f>IF($A178="","",MAX(0,$I178-$J178))</f>
        <v/>
      </c>
      <c r="L178" s="11" t="n"/>
      <c r="M178" s="15">
        <f>IF(OR($B178="", $L178=""),"", $B178+IFERROR(VLOOKUP($L178,Terms!$A:$B,2,FALSE),0))</f>
        <v/>
      </c>
      <c r="N178" s="16">
        <f>IF(OR($M178="", $K178&lt;=0),"", Settings!$B$3-$M178)</f>
        <v/>
      </c>
      <c r="O178" s="11">
        <f>IF($A178="","",IF($K178=0,"Paid",IF($J178=0,"Open","Partially Paid")))</f>
        <v/>
      </c>
      <c r="P178" s="11" t="n"/>
      <c r="Q178" s="11" t="n"/>
    </row>
    <row r="179">
      <c r="A179" s="11" t="n"/>
      <c r="B179" s="15" t="n"/>
      <c r="C179" s="11" t="n"/>
      <c r="D179" s="11">
        <f>IF($C179="","",IFERROR(VLOOKUP($C179,Vendors!$A:$B,2,FALSE),""))</f>
        <v/>
      </c>
      <c r="E179" s="11" t="n"/>
      <c r="F179" s="14" t="n"/>
      <c r="G179" s="17" t="n"/>
      <c r="H179" s="14">
        <f>IF($F179="","",ROUND($F179*$G179,0))</f>
        <v/>
      </c>
      <c r="I179" s="14">
        <f>IF($F179="","",$F179+$H179)</f>
        <v/>
      </c>
      <c r="J179" s="14">
        <f>IF($A179="","",SUMIFS(AP_Payments!$D:$D,AP_Payments!$B:$B,$A179))</f>
        <v/>
      </c>
      <c r="K179" s="14">
        <f>IF($A179="","",MAX(0,$I179-$J179))</f>
        <v/>
      </c>
      <c r="L179" s="11" t="n"/>
      <c r="M179" s="15">
        <f>IF(OR($B179="", $L179=""),"", $B179+IFERROR(VLOOKUP($L179,Terms!$A:$B,2,FALSE),0))</f>
        <v/>
      </c>
      <c r="N179" s="16">
        <f>IF(OR($M179="", $K179&lt;=0),"", Settings!$B$3-$M179)</f>
        <v/>
      </c>
      <c r="O179" s="11">
        <f>IF($A179="","",IF($K179=0,"Paid",IF($J179=0,"Open","Partially Paid")))</f>
        <v/>
      </c>
      <c r="P179" s="11" t="n"/>
      <c r="Q179" s="11" t="n"/>
    </row>
    <row r="180">
      <c r="A180" s="11" t="n"/>
      <c r="B180" s="15" t="n"/>
      <c r="C180" s="11" t="n"/>
      <c r="D180" s="11">
        <f>IF($C180="","",IFERROR(VLOOKUP($C180,Vendors!$A:$B,2,FALSE),""))</f>
        <v/>
      </c>
      <c r="E180" s="11" t="n"/>
      <c r="F180" s="14" t="n"/>
      <c r="G180" s="17" t="n"/>
      <c r="H180" s="14">
        <f>IF($F180="","",ROUND($F180*$G180,0))</f>
        <v/>
      </c>
      <c r="I180" s="14">
        <f>IF($F180="","",$F180+$H180)</f>
        <v/>
      </c>
      <c r="J180" s="14">
        <f>IF($A180="","",SUMIFS(AP_Payments!$D:$D,AP_Payments!$B:$B,$A180))</f>
        <v/>
      </c>
      <c r="K180" s="14">
        <f>IF($A180="","",MAX(0,$I180-$J180))</f>
        <v/>
      </c>
      <c r="L180" s="11" t="n"/>
      <c r="M180" s="15">
        <f>IF(OR($B180="", $L180=""),"", $B180+IFERROR(VLOOKUP($L180,Terms!$A:$B,2,FALSE),0))</f>
        <v/>
      </c>
      <c r="N180" s="16">
        <f>IF(OR($M180="", $K180&lt;=0),"", Settings!$B$3-$M180)</f>
        <v/>
      </c>
      <c r="O180" s="11">
        <f>IF($A180="","",IF($K180=0,"Paid",IF($J180=0,"Open","Partially Paid")))</f>
        <v/>
      </c>
      <c r="P180" s="11" t="n"/>
      <c r="Q180" s="11" t="n"/>
    </row>
    <row r="181">
      <c r="A181" s="11" t="n"/>
      <c r="B181" s="15" t="n"/>
      <c r="C181" s="11" t="n"/>
      <c r="D181" s="11">
        <f>IF($C181="","",IFERROR(VLOOKUP($C181,Vendors!$A:$B,2,FALSE),""))</f>
        <v/>
      </c>
      <c r="E181" s="11" t="n"/>
      <c r="F181" s="14" t="n"/>
      <c r="G181" s="17" t="n"/>
      <c r="H181" s="14">
        <f>IF($F181="","",ROUND($F181*$G181,0))</f>
        <v/>
      </c>
      <c r="I181" s="14">
        <f>IF($F181="","",$F181+$H181)</f>
        <v/>
      </c>
      <c r="J181" s="14">
        <f>IF($A181="","",SUMIFS(AP_Payments!$D:$D,AP_Payments!$B:$B,$A181))</f>
        <v/>
      </c>
      <c r="K181" s="14">
        <f>IF($A181="","",MAX(0,$I181-$J181))</f>
        <v/>
      </c>
      <c r="L181" s="11" t="n"/>
      <c r="M181" s="15">
        <f>IF(OR($B181="", $L181=""),"", $B181+IFERROR(VLOOKUP($L181,Terms!$A:$B,2,FALSE),0))</f>
        <v/>
      </c>
      <c r="N181" s="16">
        <f>IF(OR($M181="", $K181&lt;=0),"", Settings!$B$3-$M181)</f>
        <v/>
      </c>
      <c r="O181" s="11">
        <f>IF($A181="","",IF($K181=0,"Paid",IF($J181=0,"Open","Partially Paid")))</f>
        <v/>
      </c>
      <c r="P181" s="11" t="n"/>
      <c r="Q181" s="11" t="n"/>
    </row>
    <row r="182">
      <c r="A182" s="11" t="n"/>
      <c r="B182" s="15" t="n"/>
      <c r="C182" s="11" t="n"/>
      <c r="D182" s="11">
        <f>IF($C182="","",IFERROR(VLOOKUP($C182,Vendors!$A:$B,2,FALSE),""))</f>
        <v/>
      </c>
      <c r="E182" s="11" t="n"/>
      <c r="F182" s="14" t="n"/>
      <c r="G182" s="17" t="n"/>
      <c r="H182" s="14">
        <f>IF($F182="","",ROUND($F182*$G182,0))</f>
        <v/>
      </c>
      <c r="I182" s="14">
        <f>IF($F182="","",$F182+$H182)</f>
        <v/>
      </c>
      <c r="J182" s="14">
        <f>IF($A182="","",SUMIFS(AP_Payments!$D:$D,AP_Payments!$B:$B,$A182))</f>
        <v/>
      </c>
      <c r="K182" s="14">
        <f>IF($A182="","",MAX(0,$I182-$J182))</f>
        <v/>
      </c>
      <c r="L182" s="11" t="n"/>
      <c r="M182" s="15">
        <f>IF(OR($B182="", $L182=""),"", $B182+IFERROR(VLOOKUP($L182,Terms!$A:$B,2,FALSE),0))</f>
        <v/>
      </c>
      <c r="N182" s="16">
        <f>IF(OR($M182="", $K182&lt;=0),"", Settings!$B$3-$M182)</f>
        <v/>
      </c>
      <c r="O182" s="11">
        <f>IF($A182="","",IF($K182=0,"Paid",IF($J182=0,"Open","Partially Paid")))</f>
        <v/>
      </c>
      <c r="P182" s="11" t="n"/>
      <c r="Q182" s="11" t="n"/>
    </row>
    <row r="183">
      <c r="A183" s="11" t="n"/>
      <c r="B183" s="15" t="n"/>
      <c r="C183" s="11" t="n"/>
      <c r="D183" s="11">
        <f>IF($C183="","",IFERROR(VLOOKUP($C183,Vendors!$A:$B,2,FALSE),""))</f>
        <v/>
      </c>
      <c r="E183" s="11" t="n"/>
      <c r="F183" s="14" t="n"/>
      <c r="G183" s="17" t="n"/>
      <c r="H183" s="14">
        <f>IF($F183="","",ROUND($F183*$G183,0))</f>
        <v/>
      </c>
      <c r="I183" s="14">
        <f>IF($F183="","",$F183+$H183)</f>
        <v/>
      </c>
      <c r="J183" s="14">
        <f>IF($A183="","",SUMIFS(AP_Payments!$D:$D,AP_Payments!$B:$B,$A183))</f>
        <v/>
      </c>
      <c r="K183" s="14">
        <f>IF($A183="","",MAX(0,$I183-$J183))</f>
        <v/>
      </c>
      <c r="L183" s="11" t="n"/>
      <c r="M183" s="15">
        <f>IF(OR($B183="", $L183=""),"", $B183+IFERROR(VLOOKUP($L183,Terms!$A:$B,2,FALSE),0))</f>
        <v/>
      </c>
      <c r="N183" s="16">
        <f>IF(OR($M183="", $K183&lt;=0),"", Settings!$B$3-$M183)</f>
        <v/>
      </c>
      <c r="O183" s="11">
        <f>IF($A183="","",IF($K183=0,"Paid",IF($J183=0,"Open","Partially Paid")))</f>
        <v/>
      </c>
      <c r="P183" s="11" t="n"/>
      <c r="Q183" s="11" t="n"/>
    </row>
    <row r="184">
      <c r="A184" s="11" t="n"/>
      <c r="B184" s="15" t="n"/>
      <c r="C184" s="11" t="n"/>
      <c r="D184" s="11">
        <f>IF($C184="","",IFERROR(VLOOKUP($C184,Vendors!$A:$B,2,FALSE),""))</f>
        <v/>
      </c>
      <c r="E184" s="11" t="n"/>
      <c r="F184" s="14" t="n"/>
      <c r="G184" s="17" t="n"/>
      <c r="H184" s="14">
        <f>IF($F184="","",ROUND($F184*$G184,0))</f>
        <v/>
      </c>
      <c r="I184" s="14">
        <f>IF($F184="","",$F184+$H184)</f>
        <v/>
      </c>
      <c r="J184" s="14">
        <f>IF($A184="","",SUMIFS(AP_Payments!$D:$D,AP_Payments!$B:$B,$A184))</f>
        <v/>
      </c>
      <c r="K184" s="14">
        <f>IF($A184="","",MAX(0,$I184-$J184))</f>
        <v/>
      </c>
      <c r="L184" s="11" t="n"/>
      <c r="M184" s="15">
        <f>IF(OR($B184="", $L184=""),"", $B184+IFERROR(VLOOKUP($L184,Terms!$A:$B,2,FALSE),0))</f>
        <v/>
      </c>
      <c r="N184" s="16">
        <f>IF(OR($M184="", $K184&lt;=0),"", Settings!$B$3-$M184)</f>
        <v/>
      </c>
      <c r="O184" s="11">
        <f>IF($A184="","",IF($K184=0,"Paid",IF($J184=0,"Open","Partially Paid")))</f>
        <v/>
      </c>
      <c r="P184" s="11" t="n"/>
      <c r="Q184" s="11" t="n"/>
    </row>
    <row r="185">
      <c r="A185" s="11" t="n"/>
      <c r="B185" s="15" t="n"/>
      <c r="C185" s="11" t="n"/>
      <c r="D185" s="11">
        <f>IF($C185="","",IFERROR(VLOOKUP($C185,Vendors!$A:$B,2,FALSE),""))</f>
        <v/>
      </c>
      <c r="E185" s="11" t="n"/>
      <c r="F185" s="14" t="n"/>
      <c r="G185" s="17" t="n"/>
      <c r="H185" s="14">
        <f>IF($F185="","",ROUND($F185*$G185,0))</f>
        <v/>
      </c>
      <c r="I185" s="14">
        <f>IF($F185="","",$F185+$H185)</f>
        <v/>
      </c>
      <c r="J185" s="14">
        <f>IF($A185="","",SUMIFS(AP_Payments!$D:$D,AP_Payments!$B:$B,$A185))</f>
        <v/>
      </c>
      <c r="K185" s="14">
        <f>IF($A185="","",MAX(0,$I185-$J185))</f>
        <v/>
      </c>
      <c r="L185" s="11" t="n"/>
      <c r="M185" s="15">
        <f>IF(OR($B185="", $L185=""),"", $B185+IFERROR(VLOOKUP($L185,Terms!$A:$B,2,FALSE),0))</f>
        <v/>
      </c>
      <c r="N185" s="16">
        <f>IF(OR($M185="", $K185&lt;=0),"", Settings!$B$3-$M185)</f>
        <v/>
      </c>
      <c r="O185" s="11">
        <f>IF($A185="","",IF($K185=0,"Paid",IF($J185=0,"Open","Partially Paid")))</f>
        <v/>
      </c>
      <c r="P185" s="11" t="n"/>
      <c r="Q185" s="11" t="n"/>
    </row>
    <row r="186">
      <c r="A186" s="11" t="n"/>
      <c r="B186" s="15" t="n"/>
      <c r="C186" s="11" t="n"/>
      <c r="D186" s="11">
        <f>IF($C186="","",IFERROR(VLOOKUP($C186,Vendors!$A:$B,2,FALSE),""))</f>
        <v/>
      </c>
      <c r="E186" s="11" t="n"/>
      <c r="F186" s="14" t="n"/>
      <c r="G186" s="17" t="n"/>
      <c r="H186" s="14">
        <f>IF($F186="","",ROUND($F186*$G186,0))</f>
        <v/>
      </c>
      <c r="I186" s="14">
        <f>IF($F186="","",$F186+$H186)</f>
        <v/>
      </c>
      <c r="J186" s="14">
        <f>IF($A186="","",SUMIFS(AP_Payments!$D:$D,AP_Payments!$B:$B,$A186))</f>
        <v/>
      </c>
      <c r="K186" s="14">
        <f>IF($A186="","",MAX(0,$I186-$J186))</f>
        <v/>
      </c>
      <c r="L186" s="11" t="n"/>
      <c r="M186" s="15">
        <f>IF(OR($B186="", $L186=""),"", $B186+IFERROR(VLOOKUP($L186,Terms!$A:$B,2,FALSE),0))</f>
        <v/>
      </c>
      <c r="N186" s="16">
        <f>IF(OR($M186="", $K186&lt;=0),"", Settings!$B$3-$M186)</f>
        <v/>
      </c>
      <c r="O186" s="11">
        <f>IF($A186="","",IF($K186=0,"Paid",IF($J186=0,"Open","Partially Paid")))</f>
        <v/>
      </c>
      <c r="P186" s="11" t="n"/>
      <c r="Q186" s="11" t="n"/>
    </row>
    <row r="187">
      <c r="A187" s="11" t="n"/>
      <c r="B187" s="15" t="n"/>
      <c r="C187" s="11" t="n"/>
      <c r="D187" s="11">
        <f>IF($C187="","",IFERROR(VLOOKUP($C187,Vendors!$A:$B,2,FALSE),""))</f>
        <v/>
      </c>
      <c r="E187" s="11" t="n"/>
      <c r="F187" s="14" t="n"/>
      <c r="G187" s="17" t="n"/>
      <c r="H187" s="14">
        <f>IF($F187="","",ROUND($F187*$G187,0))</f>
        <v/>
      </c>
      <c r="I187" s="14">
        <f>IF($F187="","",$F187+$H187)</f>
        <v/>
      </c>
      <c r="J187" s="14">
        <f>IF($A187="","",SUMIFS(AP_Payments!$D:$D,AP_Payments!$B:$B,$A187))</f>
        <v/>
      </c>
      <c r="K187" s="14">
        <f>IF($A187="","",MAX(0,$I187-$J187))</f>
        <v/>
      </c>
      <c r="L187" s="11" t="n"/>
      <c r="M187" s="15">
        <f>IF(OR($B187="", $L187=""),"", $B187+IFERROR(VLOOKUP($L187,Terms!$A:$B,2,FALSE),0))</f>
        <v/>
      </c>
      <c r="N187" s="16">
        <f>IF(OR($M187="", $K187&lt;=0),"", Settings!$B$3-$M187)</f>
        <v/>
      </c>
      <c r="O187" s="11">
        <f>IF($A187="","",IF($K187=0,"Paid",IF($J187=0,"Open","Partially Paid")))</f>
        <v/>
      </c>
      <c r="P187" s="11" t="n"/>
      <c r="Q187" s="11" t="n"/>
    </row>
    <row r="188">
      <c r="A188" s="11" t="n"/>
      <c r="B188" s="15" t="n"/>
      <c r="C188" s="11" t="n"/>
      <c r="D188" s="11">
        <f>IF($C188="","",IFERROR(VLOOKUP($C188,Vendors!$A:$B,2,FALSE),""))</f>
        <v/>
      </c>
      <c r="E188" s="11" t="n"/>
      <c r="F188" s="14" t="n"/>
      <c r="G188" s="17" t="n"/>
      <c r="H188" s="14">
        <f>IF($F188="","",ROUND($F188*$G188,0))</f>
        <v/>
      </c>
      <c r="I188" s="14">
        <f>IF($F188="","",$F188+$H188)</f>
        <v/>
      </c>
      <c r="J188" s="14">
        <f>IF($A188="","",SUMIFS(AP_Payments!$D:$D,AP_Payments!$B:$B,$A188))</f>
        <v/>
      </c>
      <c r="K188" s="14">
        <f>IF($A188="","",MAX(0,$I188-$J188))</f>
        <v/>
      </c>
      <c r="L188" s="11" t="n"/>
      <c r="M188" s="15">
        <f>IF(OR($B188="", $L188=""),"", $B188+IFERROR(VLOOKUP($L188,Terms!$A:$B,2,FALSE),0))</f>
        <v/>
      </c>
      <c r="N188" s="16">
        <f>IF(OR($M188="", $K188&lt;=0),"", Settings!$B$3-$M188)</f>
        <v/>
      </c>
      <c r="O188" s="11">
        <f>IF($A188="","",IF($K188=0,"Paid",IF($J188=0,"Open","Partially Paid")))</f>
        <v/>
      </c>
      <c r="P188" s="11" t="n"/>
      <c r="Q188" s="11" t="n"/>
    </row>
    <row r="189">
      <c r="A189" s="11" t="n"/>
      <c r="B189" s="15" t="n"/>
      <c r="C189" s="11" t="n"/>
      <c r="D189" s="11">
        <f>IF($C189="","",IFERROR(VLOOKUP($C189,Vendors!$A:$B,2,FALSE),""))</f>
        <v/>
      </c>
      <c r="E189" s="11" t="n"/>
      <c r="F189" s="14" t="n"/>
      <c r="G189" s="17" t="n"/>
      <c r="H189" s="14">
        <f>IF($F189="","",ROUND($F189*$G189,0))</f>
        <v/>
      </c>
      <c r="I189" s="14">
        <f>IF($F189="","",$F189+$H189)</f>
        <v/>
      </c>
      <c r="J189" s="14">
        <f>IF($A189="","",SUMIFS(AP_Payments!$D:$D,AP_Payments!$B:$B,$A189))</f>
        <v/>
      </c>
      <c r="K189" s="14">
        <f>IF($A189="","",MAX(0,$I189-$J189))</f>
        <v/>
      </c>
      <c r="L189" s="11" t="n"/>
      <c r="M189" s="15">
        <f>IF(OR($B189="", $L189=""),"", $B189+IFERROR(VLOOKUP($L189,Terms!$A:$B,2,FALSE),0))</f>
        <v/>
      </c>
      <c r="N189" s="16">
        <f>IF(OR($M189="", $K189&lt;=0),"", Settings!$B$3-$M189)</f>
        <v/>
      </c>
      <c r="O189" s="11">
        <f>IF($A189="","",IF($K189=0,"Paid",IF($J189=0,"Open","Partially Paid")))</f>
        <v/>
      </c>
      <c r="P189" s="11" t="n"/>
      <c r="Q189" s="11" t="n"/>
    </row>
    <row r="190">
      <c r="A190" s="11" t="n"/>
      <c r="B190" s="15" t="n"/>
      <c r="C190" s="11" t="n"/>
      <c r="D190" s="11">
        <f>IF($C190="","",IFERROR(VLOOKUP($C190,Vendors!$A:$B,2,FALSE),""))</f>
        <v/>
      </c>
      <c r="E190" s="11" t="n"/>
      <c r="F190" s="14" t="n"/>
      <c r="G190" s="17" t="n"/>
      <c r="H190" s="14">
        <f>IF($F190="","",ROUND($F190*$G190,0))</f>
        <v/>
      </c>
      <c r="I190" s="14">
        <f>IF($F190="","",$F190+$H190)</f>
        <v/>
      </c>
      <c r="J190" s="14">
        <f>IF($A190="","",SUMIFS(AP_Payments!$D:$D,AP_Payments!$B:$B,$A190))</f>
        <v/>
      </c>
      <c r="K190" s="14">
        <f>IF($A190="","",MAX(0,$I190-$J190))</f>
        <v/>
      </c>
      <c r="L190" s="11" t="n"/>
      <c r="M190" s="15">
        <f>IF(OR($B190="", $L190=""),"", $B190+IFERROR(VLOOKUP($L190,Terms!$A:$B,2,FALSE),0))</f>
        <v/>
      </c>
      <c r="N190" s="16">
        <f>IF(OR($M190="", $K190&lt;=0),"", Settings!$B$3-$M190)</f>
        <v/>
      </c>
      <c r="O190" s="11">
        <f>IF($A190="","",IF($K190=0,"Paid",IF($J190=0,"Open","Partially Paid")))</f>
        <v/>
      </c>
      <c r="P190" s="11" t="n"/>
      <c r="Q190" s="11" t="n"/>
    </row>
    <row r="191">
      <c r="A191" s="11" t="n"/>
      <c r="B191" s="15" t="n"/>
      <c r="C191" s="11" t="n"/>
      <c r="D191" s="11">
        <f>IF($C191="","",IFERROR(VLOOKUP($C191,Vendors!$A:$B,2,FALSE),""))</f>
        <v/>
      </c>
      <c r="E191" s="11" t="n"/>
      <c r="F191" s="14" t="n"/>
      <c r="G191" s="17" t="n"/>
      <c r="H191" s="14">
        <f>IF($F191="","",ROUND($F191*$G191,0))</f>
        <v/>
      </c>
      <c r="I191" s="14">
        <f>IF($F191="","",$F191+$H191)</f>
        <v/>
      </c>
      <c r="J191" s="14">
        <f>IF($A191="","",SUMIFS(AP_Payments!$D:$D,AP_Payments!$B:$B,$A191))</f>
        <v/>
      </c>
      <c r="K191" s="14">
        <f>IF($A191="","",MAX(0,$I191-$J191))</f>
        <v/>
      </c>
      <c r="L191" s="11" t="n"/>
      <c r="M191" s="15">
        <f>IF(OR($B191="", $L191=""),"", $B191+IFERROR(VLOOKUP($L191,Terms!$A:$B,2,FALSE),0))</f>
        <v/>
      </c>
      <c r="N191" s="16">
        <f>IF(OR($M191="", $K191&lt;=0),"", Settings!$B$3-$M191)</f>
        <v/>
      </c>
      <c r="O191" s="11">
        <f>IF($A191="","",IF($K191=0,"Paid",IF($J191=0,"Open","Partially Paid")))</f>
        <v/>
      </c>
      <c r="P191" s="11" t="n"/>
      <c r="Q191" s="11" t="n"/>
    </row>
    <row r="192">
      <c r="A192" s="11" t="n"/>
      <c r="B192" s="15" t="n"/>
      <c r="C192" s="11" t="n"/>
      <c r="D192" s="11">
        <f>IF($C192="","",IFERROR(VLOOKUP($C192,Vendors!$A:$B,2,FALSE),""))</f>
        <v/>
      </c>
      <c r="E192" s="11" t="n"/>
      <c r="F192" s="14" t="n"/>
      <c r="G192" s="17" t="n"/>
      <c r="H192" s="14">
        <f>IF($F192="","",ROUND($F192*$G192,0))</f>
        <v/>
      </c>
      <c r="I192" s="14">
        <f>IF($F192="","",$F192+$H192)</f>
        <v/>
      </c>
      <c r="J192" s="14">
        <f>IF($A192="","",SUMIFS(AP_Payments!$D:$D,AP_Payments!$B:$B,$A192))</f>
        <v/>
      </c>
      <c r="K192" s="14">
        <f>IF($A192="","",MAX(0,$I192-$J192))</f>
        <v/>
      </c>
      <c r="L192" s="11" t="n"/>
      <c r="M192" s="15">
        <f>IF(OR($B192="", $L192=""),"", $B192+IFERROR(VLOOKUP($L192,Terms!$A:$B,2,FALSE),0))</f>
        <v/>
      </c>
      <c r="N192" s="16">
        <f>IF(OR($M192="", $K192&lt;=0),"", Settings!$B$3-$M192)</f>
        <v/>
      </c>
      <c r="O192" s="11">
        <f>IF($A192="","",IF($K192=0,"Paid",IF($J192=0,"Open","Partially Paid")))</f>
        <v/>
      </c>
      <c r="P192" s="11" t="n"/>
      <c r="Q192" s="11" t="n"/>
    </row>
    <row r="193">
      <c r="A193" s="11" t="n"/>
      <c r="B193" s="15" t="n"/>
      <c r="C193" s="11" t="n"/>
      <c r="D193" s="11">
        <f>IF($C193="","",IFERROR(VLOOKUP($C193,Vendors!$A:$B,2,FALSE),""))</f>
        <v/>
      </c>
      <c r="E193" s="11" t="n"/>
      <c r="F193" s="14" t="n"/>
      <c r="G193" s="17" t="n"/>
      <c r="H193" s="14">
        <f>IF($F193="","",ROUND($F193*$G193,0))</f>
        <v/>
      </c>
      <c r="I193" s="14">
        <f>IF($F193="","",$F193+$H193)</f>
        <v/>
      </c>
      <c r="J193" s="14">
        <f>IF($A193="","",SUMIFS(AP_Payments!$D:$D,AP_Payments!$B:$B,$A193))</f>
        <v/>
      </c>
      <c r="K193" s="14">
        <f>IF($A193="","",MAX(0,$I193-$J193))</f>
        <v/>
      </c>
      <c r="L193" s="11" t="n"/>
      <c r="M193" s="15">
        <f>IF(OR($B193="", $L193=""),"", $B193+IFERROR(VLOOKUP($L193,Terms!$A:$B,2,FALSE),0))</f>
        <v/>
      </c>
      <c r="N193" s="16">
        <f>IF(OR($M193="", $K193&lt;=0),"", Settings!$B$3-$M193)</f>
        <v/>
      </c>
      <c r="O193" s="11">
        <f>IF($A193="","",IF($K193=0,"Paid",IF($J193=0,"Open","Partially Paid")))</f>
        <v/>
      </c>
      <c r="P193" s="11" t="n"/>
      <c r="Q193" s="11" t="n"/>
    </row>
    <row r="194">
      <c r="A194" s="11" t="n"/>
      <c r="B194" s="15" t="n"/>
      <c r="C194" s="11" t="n"/>
      <c r="D194" s="11">
        <f>IF($C194="","",IFERROR(VLOOKUP($C194,Vendors!$A:$B,2,FALSE),""))</f>
        <v/>
      </c>
      <c r="E194" s="11" t="n"/>
      <c r="F194" s="14" t="n"/>
      <c r="G194" s="17" t="n"/>
      <c r="H194" s="14">
        <f>IF($F194="","",ROUND($F194*$G194,0))</f>
        <v/>
      </c>
      <c r="I194" s="14">
        <f>IF($F194="","",$F194+$H194)</f>
        <v/>
      </c>
      <c r="J194" s="14">
        <f>IF($A194="","",SUMIFS(AP_Payments!$D:$D,AP_Payments!$B:$B,$A194))</f>
        <v/>
      </c>
      <c r="K194" s="14">
        <f>IF($A194="","",MAX(0,$I194-$J194))</f>
        <v/>
      </c>
      <c r="L194" s="11" t="n"/>
      <c r="M194" s="15">
        <f>IF(OR($B194="", $L194=""),"", $B194+IFERROR(VLOOKUP($L194,Terms!$A:$B,2,FALSE),0))</f>
        <v/>
      </c>
      <c r="N194" s="16">
        <f>IF(OR($M194="", $K194&lt;=0),"", Settings!$B$3-$M194)</f>
        <v/>
      </c>
      <c r="O194" s="11">
        <f>IF($A194="","",IF($K194=0,"Paid",IF($J194=0,"Open","Partially Paid")))</f>
        <v/>
      </c>
      <c r="P194" s="11" t="n"/>
      <c r="Q194" s="11" t="n"/>
    </row>
    <row r="195">
      <c r="A195" s="11" t="n"/>
      <c r="B195" s="15" t="n"/>
      <c r="C195" s="11" t="n"/>
      <c r="D195" s="11">
        <f>IF($C195="","",IFERROR(VLOOKUP($C195,Vendors!$A:$B,2,FALSE),""))</f>
        <v/>
      </c>
      <c r="E195" s="11" t="n"/>
      <c r="F195" s="14" t="n"/>
      <c r="G195" s="17" t="n"/>
      <c r="H195" s="14">
        <f>IF($F195="","",ROUND($F195*$G195,0))</f>
        <v/>
      </c>
      <c r="I195" s="14">
        <f>IF($F195="","",$F195+$H195)</f>
        <v/>
      </c>
      <c r="J195" s="14">
        <f>IF($A195="","",SUMIFS(AP_Payments!$D:$D,AP_Payments!$B:$B,$A195))</f>
        <v/>
      </c>
      <c r="K195" s="14">
        <f>IF($A195="","",MAX(0,$I195-$J195))</f>
        <v/>
      </c>
      <c r="L195" s="11" t="n"/>
      <c r="M195" s="15">
        <f>IF(OR($B195="", $L195=""),"", $B195+IFERROR(VLOOKUP($L195,Terms!$A:$B,2,FALSE),0))</f>
        <v/>
      </c>
      <c r="N195" s="16">
        <f>IF(OR($M195="", $K195&lt;=0),"", Settings!$B$3-$M195)</f>
        <v/>
      </c>
      <c r="O195" s="11">
        <f>IF($A195="","",IF($K195=0,"Paid",IF($J195=0,"Open","Partially Paid")))</f>
        <v/>
      </c>
      <c r="P195" s="11" t="n"/>
      <c r="Q195" s="11" t="n"/>
    </row>
    <row r="196">
      <c r="A196" s="11" t="n"/>
      <c r="B196" s="15" t="n"/>
      <c r="C196" s="11" t="n"/>
      <c r="D196" s="11">
        <f>IF($C196="","",IFERROR(VLOOKUP($C196,Vendors!$A:$B,2,FALSE),""))</f>
        <v/>
      </c>
      <c r="E196" s="11" t="n"/>
      <c r="F196" s="14" t="n"/>
      <c r="G196" s="17" t="n"/>
      <c r="H196" s="14">
        <f>IF($F196="","",ROUND($F196*$G196,0))</f>
        <v/>
      </c>
      <c r="I196" s="14">
        <f>IF($F196="","",$F196+$H196)</f>
        <v/>
      </c>
      <c r="J196" s="14">
        <f>IF($A196="","",SUMIFS(AP_Payments!$D:$D,AP_Payments!$B:$B,$A196))</f>
        <v/>
      </c>
      <c r="K196" s="14">
        <f>IF($A196="","",MAX(0,$I196-$J196))</f>
        <v/>
      </c>
      <c r="L196" s="11" t="n"/>
      <c r="M196" s="15">
        <f>IF(OR($B196="", $L196=""),"", $B196+IFERROR(VLOOKUP($L196,Terms!$A:$B,2,FALSE),0))</f>
        <v/>
      </c>
      <c r="N196" s="16">
        <f>IF(OR($M196="", $K196&lt;=0),"", Settings!$B$3-$M196)</f>
        <v/>
      </c>
      <c r="O196" s="11">
        <f>IF($A196="","",IF($K196=0,"Paid",IF($J196=0,"Open","Partially Paid")))</f>
        <v/>
      </c>
      <c r="P196" s="11" t="n"/>
      <c r="Q196" s="11" t="n"/>
    </row>
    <row r="197">
      <c r="A197" s="11" t="n"/>
      <c r="B197" s="15" t="n"/>
      <c r="C197" s="11" t="n"/>
      <c r="D197" s="11">
        <f>IF($C197="","",IFERROR(VLOOKUP($C197,Vendors!$A:$B,2,FALSE),""))</f>
        <v/>
      </c>
      <c r="E197" s="11" t="n"/>
      <c r="F197" s="14" t="n"/>
      <c r="G197" s="17" t="n"/>
      <c r="H197" s="14">
        <f>IF($F197="","",ROUND($F197*$G197,0))</f>
        <v/>
      </c>
      <c r="I197" s="14">
        <f>IF($F197="","",$F197+$H197)</f>
        <v/>
      </c>
      <c r="J197" s="14">
        <f>IF($A197="","",SUMIFS(AP_Payments!$D:$D,AP_Payments!$B:$B,$A197))</f>
        <v/>
      </c>
      <c r="K197" s="14">
        <f>IF($A197="","",MAX(0,$I197-$J197))</f>
        <v/>
      </c>
      <c r="L197" s="11" t="n"/>
      <c r="M197" s="15">
        <f>IF(OR($B197="", $L197=""),"", $B197+IFERROR(VLOOKUP($L197,Terms!$A:$B,2,FALSE),0))</f>
        <v/>
      </c>
      <c r="N197" s="16">
        <f>IF(OR($M197="", $K197&lt;=0),"", Settings!$B$3-$M197)</f>
        <v/>
      </c>
      <c r="O197" s="11">
        <f>IF($A197="","",IF($K197=0,"Paid",IF($J197=0,"Open","Partially Paid")))</f>
        <v/>
      </c>
      <c r="P197" s="11" t="n"/>
      <c r="Q197" s="11" t="n"/>
    </row>
    <row r="198">
      <c r="A198" s="11" t="n"/>
      <c r="B198" s="15" t="n"/>
      <c r="C198" s="11" t="n"/>
      <c r="D198" s="11">
        <f>IF($C198="","",IFERROR(VLOOKUP($C198,Vendors!$A:$B,2,FALSE),""))</f>
        <v/>
      </c>
      <c r="E198" s="11" t="n"/>
      <c r="F198" s="14" t="n"/>
      <c r="G198" s="17" t="n"/>
      <c r="H198" s="14">
        <f>IF($F198="","",ROUND($F198*$G198,0))</f>
        <v/>
      </c>
      <c r="I198" s="14">
        <f>IF($F198="","",$F198+$H198)</f>
        <v/>
      </c>
      <c r="J198" s="14">
        <f>IF($A198="","",SUMIFS(AP_Payments!$D:$D,AP_Payments!$B:$B,$A198))</f>
        <v/>
      </c>
      <c r="K198" s="14">
        <f>IF($A198="","",MAX(0,$I198-$J198))</f>
        <v/>
      </c>
      <c r="L198" s="11" t="n"/>
      <c r="M198" s="15">
        <f>IF(OR($B198="", $L198=""),"", $B198+IFERROR(VLOOKUP($L198,Terms!$A:$B,2,FALSE),0))</f>
        <v/>
      </c>
      <c r="N198" s="16">
        <f>IF(OR($M198="", $K198&lt;=0),"", Settings!$B$3-$M198)</f>
        <v/>
      </c>
      <c r="O198" s="11">
        <f>IF($A198="","",IF($K198=0,"Paid",IF($J198=0,"Open","Partially Paid")))</f>
        <v/>
      </c>
      <c r="P198" s="11" t="n"/>
      <c r="Q198" s="11" t="n"/>
    </row>
    <row r="199">
      <c r="A199" s="11" t="n"/>
      <c r="B199" s="15" t="n"/>
      <c r="C199" s="11" t="n"/>
      <c r="D199" s="11">
        <f>IF($C199="","",IFERROR(VLOOKUP($C199,Vendors!$A:$B,2,FALSE),""))</f>
        <v/>
      </c>
      <c r="E199" s="11" t="n"/>
      <c r="F199" s="14" t="n"/>
      <c r="G199" s="17" t="n"/>
      <c r="H199" s="14">
        <f>IF($F199="","",ROUND($F199*$G199,0))</f>
        <v/>
      </c>
      <c r="I199" s="14">
        <f>IF($F199="","",$F199+$H199)</f>
        <v/>
      </c>
      <c r="J199" s="14">
        <f>IF($A199="","",SUMIFS(AP_Payments!$D:$D,AP_Payments!$B:$B,$A199))</f>
        <v/>
      </c>
      <c r="K199" s="14">
        <f>IF($A199="","",MAX(0,$I199-$J199))</f>
        <v/>
      </c>
      <c r="L199" s="11" t="n"/>
      <c r="M199" s="15">
        <f>IF(OR($B199="", $L199=""),"", $B199+IFERROR(VLOOKUP($L199,Terms!$A:$B,2,FALSE),0))</f>
        <v/>
      </c>
      <c r="N199" s="16">
        <f>IF(OR($M199="", $K199&lt;=0),"", Settings!$B$3-$M199)</f>
        <v/>
      </c>
      <c r="O199" s="11">
        <f>IF($A199="","",IF($K199=0,"Paid",IF($J199=0,"Open","Partially Paid")))</f>
        <v/>
      </c>
      <c r="P199" s="11" t="n"/>
      <c r="Q199" s="11" t="n"/>
    </row>
    <row r="200">
      <c r="A200" s="11" t="n"/>
      <c r="B200" s="15" t="n"/>
      <c r="C200" s="11" t="n"/>
      <c r="D200" s="11">
        <f>IF($C200="","",IFERROR(VLOOKUP($C200,Vendors!$A:$B,2,FALSE),""))</f>
        <v/>
      </c>
      <c r="E200" s="11" t="n"/>
      <c r="F200" s="14" t="n"/>
      <c r="G200" s="17" t="n"/>
      <c r="H200" s="14">
        <f>IF($F200="","",ROUND($F200*$G200,0))</f>
        <v/>
      </c>
      <c r="I200" s="14">
        <f>IF($F200="","",$F200+$H200)</f>
        <v/>
      </c>
      <c r="J200" s="14">
        <f>IF($A200="","",SUMIFS(AP_Payments!$D:$D,AP_Payments!$B:$B,$A200))</f>
        <v/>
      </c>
      <c r="K200" s="14">
        <f>IF($A200="","",MAX(0,$I200-$J200))</f>
        <v/>
      </c>
      <c r="L200" s="11" t="n"/>
      <c r="M200" s="15">
        <f>IF(OR($B200="", $L200=""),"", $B200+IFERROR(VLOOKUP($L200,Terms!$A:$B,2,FALSE),0))</f>
        <v/>
      </c>
      <c r="N200" s="16">
        <f>IF(OR($M200="", $K200&lt;=0),"", Settings!$B$3-$M200)</f>
        <v/>
      </c>
      <c r="O200" s="11">
        <f>IF($A200="","",IF($K200=0,"Paid",IF($J200=0,"Open","Partially Paid")))</f>
        <v/>
      </c>
      <c r="P200" s="11" t="n"/>
      <c r="Q200" s="11" t="n"/>
    </row>
    <row r="201">
      <c r="A201" s="11" t="n"/>
      <c r="B201" s="15" t="n"/>
      <c r="C201" s="11" t="n"/>
      <c r="D201" s="11">
        <f>IF($C201="","",IFERROR(VLOOKUP($C201,Vendors!$A:$B,2,FALSE),""))</f>
        <v/>
      </c>
      <c r="E201" s="11" t="n"/>
      <c r="F201" s="14" t="n"/>
      <c r="G201" s="17" t="n"/>
      <c r="H201" s="14">
        <f>IF($F201="","",ROUND($F201*$G201,0))</f>
        <v/>
      </c>
      <c r="I201" s="14">
        <f>IF($F201="","",$F201+$H201)</f>
        <v/>
      </c>
      <c r="J201" s="14">
        <f>IF($A201="","",SUMIFS(AP_Payments!$D:$D,AP_Payments!$B:$B,$A201))</f>
        <v/>
      </c>
      <c r="K201" s="14">
        <f>IF($A201="","",MAX(0,$I201-$J201))</f>
        <v/>
      </c>
      <c r="L201" s="11" t="n"/>
      <c r="M201" s="15">
        <f>IF(OR($B201="", $L201=""),"", $B201+IFERROR(VLOOKUP($L201,Terms!$A:$B,2,FALSE),0))</f>
        <v/>
      </c>
      <c r="N201" s="16">
        <f>IF(OR($M201="", $K201&lt;=0),"", Settings!$B$3-$M201)</f>
        <v/>
      </c>
      <c r="O201" s="11">
        <f>IF($A201="","",IF($K201=0,"Paid",IF($J201=0,"Open","Partially Paid")))</f>
        <v/>
      </c>
      <c r="P201" s="11" t="n"/>
      <c r="Q201" s="11" t="n"/>
    </row>
    <row r="202">
      <c r="A202" s="11" t="n"/>
      <c r="B202" s="15" t="n"/>
      <c r="C202" s="11" t="n"/>
      <c r="D202" s="11">
        <f>IF($C202="","",IFERROR(VLOOKUP($C202,Vendors!$A:$B,2,FALSE),""))</f>
        <v/>
      </c>
      <c r="E202" s="11" t="n"/>
      <c r="F202" s="14" t="n"/>
      <c r="G202" s="17" t="n"/>
      <c r="H202" s="14">
        <f>IF($F202="","",ROUND($F202*$G202,0))</f>
        <v/>
      </c>
      <c r="I202" s="14">
        <f>IF($F202="","",$F202+$H202)</f>
        <v/>
      </c>
      <c r="J202" s="14">
        <f>IF($A202="","",SUMIFS(AP_Payments!$D:$D,AP_Payments!$B:$B,$A202))</f>
        <v/>
      </c>
      <c r="K202" s="14">
        <f>IF($A202="","",MAX(0,$I202-$J202))</f>
        <v/>
      </c>
      <c r="L202" s="11" t="n"/>
      <c r="M202" s="15">
        <f>IF(OR($B202="", $L202=""),"", $B202+IFERROR(VLOOKUP($L202,Terms!$A:$B,2,FALSE),0))</f>
        <v/>
      </c>
      <c r="N202" s="16">
        <f>IF(OR($M202="", $K202&lt;=0),"", Settings!$B$3-$M202)</f>
        <v/>
      </c>
      <c r="O202" s="11">
        <f>IF($A202="","",IF($K202=0,"Paid",IF($J202=0,"Open","Partially Paid")))</f>
        <v/>
      </c>
      <c r="P202" s="11" t="n"/>
      <c r="Q202" s="11" t="n"/>
    </row>
    <row r="203">
      <c r="A203" s="11" t="n"/>
      <c r="B203" s="15" t="n"/>
      <c r="C203" s="11" t="n"/>
      <c r="D203" s="11">
        <f>IF($C203="","",IFERROR(VLOOKUP($C203,Vendors!$A:$B,2,FALSE),""))</f>
        <v/>
      </c>
      <c r="E203" s="11" t="n"/>
      <c r="F203" s="14" t="n"/>
      <c r="G203" s="17" t="n"/>
      <c r="H203" s="14">
        <f>IF($F203="","",ROUND($F203*$G203,0))</f>
        <v/>
      </c>
      <c r="I203" s="14">
        <f>IF($F203="","",$F203+$H203)</f>
        <v/>
      </c>
      <c r="J203" s="14">
        <f>IF($A203="","",SUMIFS(AP_Payments!$D:$D,AP_Payments!$B:$B,$A203))</f>
        <v/>
      </c>
      <c r="K203" s="14">
        <f>IF($A203="","",MAX(0,$I203-$J203))</f>
        <v/>
      </c>
      <c r="L203" s="11" t="n"/>
      <c r="M203" s="15">
        <f>IF(OR($B203="", $L203=""),"", $B203+IFERROR(VLOOKUP($L203,Terms!$A:$B,2,FALSE),0))</f>
        <v/>
      </c>
      <c r="N203" s="16">
        <f>IF(OR($M203="", $K203&lt;=0),"", Settings!$B$3-$M203)</f>
        <v/>
      </c>
      <c r="O203" s="11">
        <f>IF($A203="","",IF($K203=0,"Paid",IF($J203=0,"Open","Partially Paid")))</f>
        <v/>
      </c>
      <c r="P203" s="11" t="n"/>
      <c r="Q203" s="11" t="n"/>
    </row>
    <row r="204">
      <c r="A204" s="11" t="n"/>
      <c r="B204" s="15" t="n"/>
      <c r="C204" s="11" t="n"/>
      <c r="D204" s="11">
        <f>IF($C204="","",IFERROR(VLOOKUP($C204,Vendors!$A:$B,2,FALSE),""))</f>
        <v/>
      </c>
      <c r="E204" s="11" t="n"/>
      <c r="F204" s="14" t="n"/>
      <c r="G204" s="17" t="n"/>
      <c r="H204" s="14">
        <f>IF($F204="","",ROUND($F204*$G204,0))</f>
        <v/>
      </c>
      <c r="I204" s="14">
        <f>IF($F204="","",$F204+$H204)</f>
        <v/>
      </c>
      <c r="J204" s="14">
        <f>IF($A204="","",SUMIFS(AP_Payments!$D:$D,AP_Payments!$B:$B,$A204))</f>
        <v/>
      </c>
      <c r="K204" s="14">
        <f>IF($A204="","",MAX(0,$I204-$J204))</f>
        <v/>
      </c>
      <c r="L204" s="11" t="n"/>
      <c r="M204" s="15">
        <f>IF(OR($B204="", $L204=""),"", $B204+IFERROR(VLOOKUP($L204,Terms!$A:$B,2,FALSE),0))</f>
        <v/>
      </c>
      <c r="N204" s="16">
        <f>IF(OR($M204="", $K204&lt;=0),"", Settings!$B$3-$M204)</f>
        <v/>
      </c>
      <c r="O204" s="11">
        <f>IF($A204="","",IF($K204=0,"Paid",IF($J204=0,"Open","Partially Paid")))</f>
        <v/>
      </c>
      <c r="P204" s="11" t="n"/>
      <c r="Q204" s="11" t="n"/>
    </row>
    <row r="205">
      <c r="A205" s="11" t="n"/>
      <c r="B205" s="15" t="n"/>
      <c r="C205" s="11" t="n"/>
      <c r="D205" s="11">
        <f>IF($C205="","",IFERROR(VLOOKUP($C205,Vendors!$A:$B,2,FALSE),""))</f>
        <v/>
      </c>
      <c r="E205" s="11" t="n"/>
      <c r="F205" s="14" t="n"/>
      <c r="G205" s="17" t="n"/>
      <c r="H205" s="14">
        <f>IF($F205="","",ROUND($F205*$G205,0))</f>
        <v/>
      </c>
      <c r="I205" s="14">
        <f>IF($F205="","",$F205+$H205)</f>
        <v/>
      </c>
      <c r="J205" s="14">
        <f>IF($A205="","",SUMIFS(AP_Payments!$D:$D,AP_Payments!$B:$B,$A205))</f>
        <v/>
      </c>
      <c r="K205" s="14">
        <f>IF($A205="","",MAX(0,$I205-$J205))</f>
        <v/>
      </c>
      <c r="L205" s="11" t="n"/>
      <c r="M205" s="15">
        <f>IF(OR($B205="", $L205=""),"", $B205+IFERROR(VLOOKUP($L205,Terms!$A:$B,2,FALSE),0))</f>
        <v/>
      </c>
      <c r="N205" s="16">
        <f>IF(OR($M205="", $K205&lt;=0),"", Settings!$B$3-$M205)</f>
        <v/>
      </c>
      <c r="O205" s="11">
        <f>IF($A205="","",IF($K205=0,"Paid",IF($J205=0,"Open","Partially Paid")))</f>
        <v/>
      </c>
      <c r="P205" s="11" t="n"/>
      <c r="Q205" s="11" t="n"/>
    </row>
    <row r="206">
      <c r="A206" s="11" t="n"/>
      <c r="B206" s="15" t="n"/>
      <c r="C206" s="11" t="n"/>
      <c r="D206" s="11">
        <f>IF($C206="","",IFERROR(VLOOKUP($C206,Vendors!$A:$B,2,FALSE),""))</f>
        <v/>
      </c>
      <c r="E206" s="11" t="n"/>
      <c r="F206" s="14" t="n"/>
      <c r="G206" s="17" t="n"/>
      <c r="H206" s="14">
        <f>IF($F206="","",ROUND($F206*$G206,0))</f>
        <v/>
      </c>
      <c r="I206" s="14">
        <f>IF($F206="","",$F206+$H206)</f>
        <v/>
      </c>
      <c r="J206" s="14">
        <f>IF($A206="","",SUMIFS(AP_Payments!$D:$D,AP_Payments!$B:$B,$A206))</f>
        <v/>
      </c>
      <c r="K206" s="14">
        <f>IF($A206="","",MAX(0,$I206-$J206))</f>
        <v/>
      </c>
      <c r="L206" s="11" t="n"/>
      <c r="M206" s="15">
        <f>IF(OR($B206="", $L206=""),"", $B206+IFERROR(VLOOKUP($L206,Terms!$A:$B,2,FALSE),0))</f>
        <v/>
      </c>
      <c r="N206" s="16">
        <f>IF(OR($M206="", $K206&lt;=0),"", Settings!$B$3-$M206)</f>
        <v/>
      </c>
      <c r="O206" s="11">
        <f>IF($A206="","",IF($K206=0,"Paid",IF($J206=0,"Open","Partially Paid")))</f>
        <v/>
      </c>
      <c r="P206" s="11" t="n"/>
      <c r="Q206" s="11" t="n"/>
    </row>
    <row r="207">
      <c r="A207" s="11" t="n"/>
      <c r="B207" s="15" t="n"/>
      <c r="C207" s="11" t="n"/>
      <c r="D207" s="11">
        <f>IF($C207="","",IFERROR(VLOOKUP($C207,Vendors!$A:$B,2,FALSE),""))</f>
        <v/>
      </c>
      <c r="E207" s="11" t="n"/>
      <c r="F207" s="14" t="n"/>
      <c r="G207" s="17" t="n"/>
      <c r="H207" s="14">
        <f>IF($F207="","",ROUND($F207*$G207,0))</f>
        <v/>
      </c>
      <c r="I207" s="14">
        <f>IF($F207="","",$F207+$H207)</f>
        <v/>
      </c>
      <c r="J207" s="14">
        <f>IF($A207="","",SUMIFS(AP_Payments!$D:$D,AP_Payments!$B:$B,$A207))</f>
        <v/>
      </c>
      <c r="K207" s="14">
        <f>IF($A207="","",MAX(0,$I207-$J207))</f>
        <v/>
      </c>
      <c r="L207" s="11" t="n"/>
      <c r="M207" s="15">
        <f>IF(OR($B207="", $L207=""),"", $B207+IFERROR(VLOOKUP($L207,Terms!$A:$B,2,FALSE),0))</f>
        <v/>
      </c>
      <c r="N207" s="16">
        <f>IF(OR($M207="", $K207&lt;=0),"", Settings!$B$3-$M207)</f>
        <v/>
      </c>
      <c r="O207" s="11">
        <f>IF($A207="","",IF($K207=0,"Paid",IF($J207=0,"Open","Partially Paid")))</f>
        <v/>
      </c>
      <c r="P207" s="11" t="n"/>
      <c r="Q207" s="11" t="n"/>
    </row>
    <row r="208">
      <c r="A208" s="11" t="n"/>
      <c r="B208" s="15" t="n"/>
      <c r="C208" s="11" t="n"/>
      <c r="D208" s="11">
        <f>IF($C208="","",IFERROR(VLOOKUP($C208,Vendors!$A:$B,2,FALSE),""))</f>
        <v/>
      </c>
      <c r="E208" s="11" t="n"/>
      <c r="F208" s="14" t="n"/>
      <c r="G208" s="17" t="n"/>
      <c r="H208" s="14">
        <f>IF($F208="","",ROUND($F208*$G208,0))</f>
        <v/>
      </c>
      <c r="I208" s="14">
        <f>IF($F208="","",$F208+$H208)</f>
        <v/>
      </c>
      <c r="J208" s="14">
        <f>IF($A208="","",SUMIFS(AP_Payments!$D:$D,AP_Payments!$B:$B,$A208))</f>
        <v/>
      </c>
      <c r="K208" s="14">
        <f>IF($A208="","",MAX(0,$I208-$J208))</f>
        <v/>
      </c>
      <c r="L208" s="11" t="n"/>
      <c r="M208" s="15">
        <f>IF(OR($B208="", $L208=""),"", $B208+IFERROR(VLOOKUP($L208,Terms!$A:$B,2,FALSE),0))</f>
        <v/>
      </c>
      <c r="N208" s="16">
        <f>IF(OR($M208="", $K208&lt;=0),"", Settings!$B$3-$M208)</f>
        <v/>
      </c>
      <c r="O208" s="11">
        <f>IF($A208="","",IF($K208=0,"Paid",IF($J208=0,"Open","Partially Paid")))</f>
        <v/>
      </c>
      <c r="P208" s="11" t="n"/>
      <c r="Q208" s="11" t="n"/>
    </row>
    <row r="209">
      <c r="A209" s="11" t="n"/>
      <c r="B209" s="15" t="n"/>
      <c r="C209" s="11" t="n"/>
      <c r="D209" s="11">
        <f>IF($C209="","",IFERROR(VLOOKUP($C209,Vendors!$A:$B,2,FALSE),""))</f>
        <v/>
      </c>
      <c r="E209" s="11" t="n"/>
      <c r="F209" s="14" t="n"/>
      <c r="G209" s="17" t="n"/>
      <c r="H209" s="14">
        <f>IF($F209="","",ROUND($F209*$G209,0))</f>
        <v/>
      </c>
      <c r="I209" s="14">
        <f>IF($F209="","",$F209+$H209)</f>
        <v/>
      </c>
      <c r="J209" s="14">
        <f>IF($A209="","",SUMIFS(AP_Payments!$D:$D,AP_Payments!$B:$B,$A209))</f>
        <v/>
      </c>
      <c r="K209" s="14">
        <f>IF($A209="","",MAX(0,$I209-$J209))</f>
        <v/>
      </c>
      <c r="L209" s="11" t="n"/>
      <c r="M209" s="15">
        <f>IF(OR($B209="", $L209=""),"", $B209+IFERROR(VLOOKUP($L209,Terms!$A:$B,2,FALSE),0))</f>
        <v/>
      </c>
      <c r="N209" s="16">
        <f>IF(OR($M209="", $K209&lt;=0),"", Settings!$B$3-$M209)</f>
        <v/>
      </c>
      <c r="O209" s="11">
        <f>IF($A209="","",IF($K209=0,"Paid",IF($J209=0,"Open","Partially Paid")))</f>
        <v/>
      </c>
      <c r="P209" s="11" t="n"/>
      <c r="Q209" s="11" t="n"/>
    </row>
    <row r="210">
      <c r="A210" s="11" t="n"/>
      <c r="B210" s="15" t="n"/>
      <c r="C210" s="11" t="n"/>
      <c r="D210" s="11">
        <f>IF($C210="","",IFERROR(VLOOKUP($C210,Vendors!$A:$B,2,FALSE),""))</f>
        <v/>
      </c>
      <c r="E210" s="11" t="n"/>
      <c r="F210" s="14" t="n"/>
      <c r="G210" s="17" t="n"/>
      <c r="H210" s="14">
        <f>IF($F210="","",ROUND($F210*$G210,0))</f>
        <v/>
      </c>
      <c r="I210" s="14">
        <f>IF($F210="","",$F210+$H210)</f>
        <v/>
      </c>
      <c r="J210" s="14">
        <f>IF($A210="","",SUMIFS(AP_Payments!$D:$D,AP_Payments!$B:$B,$A210))</f>
        <v/>
      </c>
      <c r="K210" s="14">
        <f>IF($A210="","",MAX(0,$I210-$J210))</f>
        <v/>
      </c>
      <c r="L210" s="11" t="n"/>
      <c r="M210" s="15">
        <f>IF(OR($B210="", $L210=""),"", $B210+IFERROR(VLOOKUP($L210,Terms!$A:$B,2,FALSE),0))</f>
        <v/>
      </c>
      <c r="N210" s="16">
        <f>IF(OR($M210="", $K210&lt;=0),"", Settings!$B$3-$M210)</f>
        <v/>
      </c>
      <c r="O210" s="11">
        <f>IF($A210="","",IF($K210=0,"Paid",IF($J210=0,"Open","Partially Paid")))</f>
        <v/>
      </c>
      <c r="P210" s="11" t="n"/>
      <c r="Q210" s="11" t="n"/>
    </row>
    <row r="211">
      <c r="A211" s="11" t="n"/>
      <c r="B211" s="15" t="n"/>
      <c r="C211" s="11" t="n"/>
      <c r="D211" s="11">
        <f>IF($C211="","",IFERROR(VLOOKUP($C211,Vendors!$A:$B,2,FALSE),""))</f>
        <v/>
      </c>
      <c r="E211" s="11" t="n"/>
      <c r="F211" s="14" t="n"/>
      <c r="G211" s="17" t="n"/>
      <c r="H211" s="14">
        <f>IF($F211="","",ROUND($F211*$G211,0))</f>
        <v/>
      </c>
      <c r="I211" s="14">
        <f>IF($F211="","",$F211+$H211)</f>
        <v/>
      </c>
      <c r="J211" s="14">
        <f>IF($A211="","",SUMIFS(AP_Payments!$D:$D,AP_Payments!$B:$B,$A211))</f>
        <v/>
      </c>
      <c r="K211" s="14">
        <f>IF($A211="","",MAX(0,$I211-$J211))</f>
        <v/>
      </c>
      <c r="L211" s="11" t="n"/>
      <c r="M211" s="15">
        <f>IF(OR($B211="", $L211=""),"", $B211+IFERROR(VLOOKUP($L211,Terms!$A:$B,2,FALSE),0))</f>
        <v/>
      </c>
      <c r="N211" s="16">
        <f>IF(OR($M211="", $K211&lt;=0),"", Settings!$B$3-$M211)</f>
        <v/>
      </c>
      <c r="O211" s="11">
        <f>IF($A211="","",IF($K211=0,"Paid",IF($J211=0,"Open","Partially Paid")))</f>
        <v/>
      </c>
      <c r="P211" s="11" t="n"/>
      <c r="Q211" s="11" t="n"/>
    </row>
    <row r="212">
      <c r="A212" s="11" t="n"/>
      <c r="B212" s="15" t="n"/>
      <c r="C212" s="11" t="n"/>
      <c r="D212" s="11">
        <f>IF($C212="","",IFERROR(VLOOKUP($C212,Vendors!$A:$B,2,FALSE),""))</f>
        <v/>
      </c>
      <c r="E212" s="11" t="n"/>
      <c r="F212" s="14" t="n"/>
      <c r="G212" s="17" t="n"/>
      <c r="H212" s="14">
        <f>IF($F212="","",ROUND($F212*$G212,0))</f>
        <v/>
      </c>
      <c r="I212" s="14">
        <f>IF($F212="","",$F212+$H212)</f>
        <v/>
      </c>
      <c r="J212" s="14">
        <f>IF($A212="","",SUMIFS(AP_Payments!$D:$D,AP_Payments!$B:$B,$A212))</f>
        <v/>
      </c>
      <c r="K212" s="14">
        <f>IF($A212="","",MAX(0,$I212-$J212))</f>
        <v/>
      </c>
      <c r="L212" s="11" t="n"/>
      <c r="M212" s="15">
        <f>IF(OR($B212="", $L212=""),"", $B212+IFERROR(VLOOKUP($L212,Terms!$A:$B,2,FALSE),0))</f>
        <v/>
      </c>
      <c r="N212" s="16">
        <f>IF(OR($M212="", $K212&lt;=0),"", Settings!$B$3-$M212)</f>
        <v/>
      </c>
      <c r="O212" s="11">
        <f>IF($A212="","",IF($K212=0,"Paid",IF($J212=0,"Open","Partially Paid")))</f>
        <v/>
      </c>
      <c r="P212" s="11" t="n"/>
      <c r="Q212" s="11" t="n"/>
    </row>
    <row r="213">
      <c r="A213" s="11" t="n"/>
      <c r="B213" s="15" t="n"/>
      <c r="C213" s="11" t="n"/>
      <c r="D213" s="11">
        <f>IF($C213="","",IFERROR(VLOOKUP($C213,Vendors!$A:$B,2,FALSE),""))</f>
        <v/>
      </c>
      <c r="E213" s="11" t="n"/>
      <c r="F213" s="14" t="n"/>
      <c r="G213" s="17" t="n"/>
      <c r="H213" s="14">
        <f>IF($F213="","",ROUND($F213*$G213,0))</f>
        <v/>
      </c>
      <c r="I213" s="14">
        <f>IF($F213="","",$F213+$H213)</f>
        <v/>
      </c>
      <c r="J213" s="14">
        <f>IF($A213="","",SUMIFS(AP_Payments!$D:$D,AP_Payments!$B:$B,$A213))</f>
        <v/>
      </c>
      <c r="K213" s="14">
        <f>IF($A213="","",MAX(0,$I213-$J213))</f>
        <v/>
      </c>
      <c r="L213" s="11" t="n"/>
      <c r="M213" s="15">
        <f>IF(OR($B213="", $L213=""),"", $B213+IFERROR(VLOOKUP($L213,Terms!$A:$B,2,FALSE),0))</f>
        <v/>
      </c>
      <c r="N213" s="16">
        <f>IF(OR($M213="", $K213&lt;=0),"", Settings!$B$3-$M213)</f>
        <v/>
      </c>
      <c r="O213" s="11">
        <f>IF($A213="","",IF($K213=0,"Paid",IF($J213=0,"Open","Partially Paid")))</f>
        <v/>
      </c>
      <c r="P213" s="11" t="n"/>
      <c r="Q213" s="11" t="n"/>
    </row>
    <row r="214">
      <c r="A214" s="11" t="n"/>
      <c r="B214" s="15" t="n"/>
      <c r="C214" s="11" t="n"/>
      <c r="D214" s="11">
        <f>IF($C214="","",IFERROR(VLOOKUP($C214,Vendors!$A:$B,2,FALSE),""))</f>
        <v/>
      </c>
      <c r="E214" s="11" t="n"/>
      <c r="F214" s="14" t="n"/>
      <c r="G214" s="17" t="n"/>
      <c r="H214" s="14">
        <f>IF($F214="","",ROUND($F214*$G214,0))</f>
        <v/>
      </c>
      <c r="I214" s="14">
        <f>IF($F214="","",$F214+$H214)</f>
        <v/>
      </c>
      <c r="J214" s="14">
        <f>IF($A214="","",SUMIFS(AP_Payments!$D:$D,AP_Payments!$B:$B,$A214))</f>
        <v/>
      </c>
      <c r="K214" s="14">
        <f>IF($A214="","",MAX(0,$I214-$J214))</f>
        <v/>
      </c>
      <c r="L214" s="11" t="n"/>
      <c r="M214" s="15">
        <f>IF(OR($B214="", $L214=""),"", $B214+IFERROR(VLOOKUP($L214,Terms!$A:$B,2,FALSE),0))</f>
        <v/>
      </c>
      <c r="N214" s="16">
        <f>IF(OR($M214="", $K214&lt;=0),"", Settings!$B$3-$M214)</f>
        <v/>
      </c>
      <c r="O214" s="11">
        <f>IF($A214="","",IF($K214=0,"Paid",IF($J214=0,"Open","Partially Paid")))</f>
        <v/>
      </c>
      <c r="P214" s="11" t="n"/>
      <c r="Q214" s="11" t="n"/>
    </row>
    <row r="215">
      <c r="A215" s="11" t="n"/>
      <c r="B215" s="15" t="n"/>
      <c r="C215" s="11" t="n"/>
      <c r="D215" s="11">
        <f>IF($C215="","",IFERROR(VLOOKUP($C215,Vendors!$A:$B,2,FALSE),""))</f>
        <v/>
      </c>
      <c r="E215" s="11" t="n"/>
      <c r="F215" s="14" t="n"/>
      <c r="G215" s="17" t="n"/>
      <c r="H215" s="14">
        <f>IF($F215="","",ROUND($F215*$G215,0))</f>
        <v/>
      </c>
      <c r="I215" s="14">
        <f>IF($F215="","",$F215+$H215)</f>
        <v/>
      </c>
      <c r="J215" s="14">
        <f>IF($A215="","",SUMIFS(AP_Payments!$D:$D,AP_Payments!$B:$B,$A215))</f>
        <v/>
      </c>
      <c r="K215" s="14">
        <f>IF($A215="","",MAX(0,$I215-$J215))</f>
        <v/>
      </c>
      <c r="L215" s="11" t="n"/>
      <c r="M215" s="15">
        <f>IF(OR($B215="", $L215=""),"", $B215+IFERROR(VLOOKUP($L215,Terms!$A:$B,2,FALSE),0))</f>
        <v/>
      </c>
      <c r="N215" s="16">
        <f>IF(OR($M215="", $K215&lt;=0),"", Settings!$B$3-$M215)</f>
        <v/>
      </c>
      <c r="O215" s="11">
        <f>IF($A215="","",IF($K215=0,"Paid",IF($J215=0,"Open","Partially Paid")))</f>
        <v/>
      </c>
      <c r="P215" s="11" t="n"/>
      <c r="Q215" s="11" t="n"/>
    </row>
    <row r="216">
      <c r="A216" s="11" t="n"/>
      <c r="B216" s="15" t="n"/>
      <c r="C216" s="11" t="n"/>
      <c r="D216" s="11">
        <f>IF($C216="","",IFERROR(VLOOKUP($C216,Vendors!$A:$B,2,FALSE),""))</f>
        <v/>
      </c>
      <c r="E216" s="11" t="n"/>
      <c r="F216" s="14" t="n"/>
      <c r="G216" s="17" t="n"/>
      <c r="H216" s="14">
        <f>IF($F216="","",ROUND($F216*$G216,0))</f>
        <v/>
      </c>
      <c r="I216" s="14">
        <f>IF($F216="","",$F216+$H216)</f>
        <v/>
      </c>
      <c r="J216" s="14">
        <f>IF($A216="","",SUMIFS(AP_Payments!$D:$D,AP_Payments!$B:$B,$A216))</f>
        <v/>
      </c>
      <c r="K216" s="14">
        <f>IF($A216="","",MAX(0,$I216-$J216))</f>
        <v/>
      </c>
      <c r="L216" s="11" t="n"/>
      <c r="M216" s="15">
        <f>IF(OR($B216="", $L216=""),"", $B216+IFERROR(VLOOKUP($L216,Terms!$A:$B,2,FALSE),0))</f>
        <v/>
      </c>
      <c r="N216" s="16">
        <f>IF(OR($M216="", $K216&lt;=0),"", Settings!$B$3-$M216)</f>
        <v/>
      </c>
      <c r="O216" s="11">
        <f>IF($A216="","",IF($K216=0,"Paid",IF($J216=0,"Open","Partially Paid")))</f>
        <v/>
      </c>
      <c r="P216" s="11" t="n"/>
      <c r="Q216" s="11" t="n"/>
    </row>
    <row r="217">
      <c r="A217" s="11" t="n"/>
      <c r="B217" s="15" t="n"/>
      <c r="C217" s="11" t="n"/>
      <c r="D217" s="11">
        <f>IF($C217="","",IFERROR(VLOOKUP($C217,Vendors!$A:$B,2,FALSE),""))</f>
        <v/>
      </c>
      <c r="E217" s="11" t="n"/>
      <c r="F217" s="14" t="n"/>
      <c r="G217" s="17" t="n"/>
      <c r="H217" s="14">
        <f>IF($F217="","",ROUND($F217*$G217,0))</f>
        <v/>
      </c>
      <c r="I217" s="14">
        <f>IF($F217="","",$F217+$H217)</f>
        <v/>
      </c>
      <c r="J217" s="14">
        <f>IF($A217="","",SUMIFS(AP_Payments!$D:$D,AP_Payments!$B:$B,$A217))</f>
        <v/>
      </c>
      <c r="K217" s="14">
        <f>IF($A217="","",MAX(0,$I217-$J217))</f>
        <v/>
      </c>
      <c r="L217" s="11" t="n"/>
      <c r="M217" s="15">
        <f>IF(OR($B217="", $L217=""),"", $B217+IFERROR(VLOOKUP($L217,Terms!$A:$B,2,FALSE),0))</f>
        <v/>
      </c>
      <c r="N217" s="16">
        <f>IF(OR($M217="", $K217&lt;=0),"", Settings!$B$3-$M217)</f>
        <v/>
      </c>
      <c r="O217" s="11">
        <f>IF($A217="","",IF($K217=0,"Paid",IF($J217=0,"Open","Partially Paid")))</f>
        <v/>
      </c>
      <c r="P217" s="11" t="n"/>
      <c r="Q217" s="11" t="n"/>
    </row>
    <row r="218">
      <c r="A218" s="11" t="n"/>
      <c r="B218" s="15" t="n"/>
      <c r="C218" s="11" t="n"/>
      <c r="D218" s="11">
        <f>IF($C218="","",IFERROR(VLOOKUP($C218,Vendors!$A:$B,2,FALSE),""))</f>
        <v/>
      </c>
      <c r="E218" s="11" t="n"/>
      <c r="F218" s="14" t="n"/>
      <c r="G218" s="17" t="n"/>
      <c r="H218" s="14">
        <f>IF($F218="","",ROUND($F218*$G218,0))</f>
        <v/>
      </c>
      <c r="I218" s="14">
        <f>IF($F218="","",$F218+$H218)</f>
        <v/>
      </c>
      <c r="J218" s="14">
        <f>IF($A218="","",SUMIFS(AP_Payments!$D:$D,AP_Payments!$B:$B,$A218))</f>
        <v/>
      </c>
      <c r="K218" s="14">
        <f>IF($A218="","",MAX(0,$I218-$J218))</f>
        <v/>
      </c>
      <c r="L218" s="11" t="n"/>
      <c r="M218" s="15">
        <f>IF(OR($B218="", $L218=""),"", $B218+IFERROR(VLOOKUP($L218,Terms!$A:$B,2,FALSE),0))</f>
        <v/>
      </c>
      <c r="N218" s="16">
        <f>IF(OR($M218="", $K218&lt;=0),"", Settings!$B$3-$M218)</f>
        <v/>
      </c>
      <c r="O218" s="11">
        <f>IF($A218="","",IF($K218=0,"Paid",IF($J218=0,"Open","Partially Paid")))</f>
        <v/>
      </c>
      <c r="P218" s="11" t="n"/>
      <c r="Q218" s="11" t="n"/>
    </row>
    <row r="219">
      <c r="A219" s="11" t="n"/>
      <c r="B219" s="15" t="n"/>
      <c r="C219" s="11" t="n"/>
      <c r="D219" s="11">
        <f>IF($C219="","",IFERROR(VLOOKUP($C219,Vendors!$A:$B,2,FALSE),""))</f>
        <v/>
      </c>
      <c r="E219" s="11" t="n"/>
      <c r="F219" s="14" t="n"/>
      <c r="G219" s="17" t="n"/>
      <c r="H219" s="14">
        <f>IF($F219="","",ROUND($F219*$G219,0))</f>
        <v/>
      </c>
      <c r="I219" s="14">
        <f>IF($F219="","",$F219+$H219)</f>
        <v/>
      </c>
      <c r="J219" s="14">
        <f>IF($A219="","",SUMIFS(AP_Payments!$D:$D,AP_Payments!$B:$B,$A219))</f>
        <v/>
      </c>
      <c r="K219" s="14">
        <f>IF($A219="","",MAX(0,$I219-$J219))</f>
        <v/>
      </c>
      <c r="L219" s="11" t="n"/>
      <c r="M219" s="15">
        <f>IF(OR($B219="", $L219=""),"", $B219+IFERROR(VLOOKUP($L219,Terms!$A:$B,2,FALSE),0))</f>
        <v/>
      </c>
      <c r="N219" s="16">
        <f>IF(OR($M219="", $K219&lt;=0),"", Settings!$B$3-$M219)</f>
        <v/>
      </c>
      <c r="O219" s="11">
        <f>IF($A219="","",IF($K219=0,"Paid",IF($J219=0,"Open","Partially Paid")))</f>
        <v/>
      </c>
      <c r="P219" s="11" t="n"/>
      <c r="Q219" s="11" t="n"/>
    </row>
    <row r="220">
      <c r="A220" s="11" t="n"/>
      <c r="B220" s="15" t="n"/>
      <c r="C220" s="11" t="n"/>
      <c r="D220" s="11">
        <f>IF($C220="","",IFERROR(VLOOKUP($C220,Vendors!$A:$B,2,FALSE),""))</f>
        <v/>
      </c>
      <c r="E220" s="11" t="n"/>
      <c r="F220" s="14" t="n"/>
      <c r="G220" s="17" t="n"/>
      <c r="H220" s="14">
        <f>IF($F220="","",ROUND($F220*$G220,0))</f>
        <v/>
      </c>
      <c r="I220" s="14">
        <f>IF($F220="","",$F220+$H220)</f>
        <v/>
      </c>
      <c r="J220" s="14">
        <f>IF($A220="","",SUMIFS(AP_Payments!$D:$D,AP_Payments!$B:$B,$A220))</f>
        <v/>
      </c>
      <c r="K220" s="14">
        <f>IF($A220="","",MAX(0,$I220-$J220))</f>
        <v/>
      </c>
      <c r="L220" s="11" t="n"/>
      <c r="M220" s="15">
        <f>IF(OR($B220="", $L220=""),"", $B220+IFERROR(VLOOKUP($L220,Terms!$A:$B,2,FALSE),0))</f>
        <v/>
      </c>
      <c r="N220" s="16">
        <f>IF(OR($M220="", $K220&lt;=0),"", Settings!$B$3-$M220)</f>
        <v/>
      </c>
      <c r="O220" s="11">
        <f>IF($A220="","",IF($K220=0,"Paid",IF($J220=0,"Open","Partially Paid")))</f>
        <v/>
      </c>
      <c r="P220" s="11" t="n"/>
      <c r="Q220" s="11" t="n"/>
    </row>
    <row r="221">
      <c r="A221" s="11" t="n"/>
      <c r="B221" s="15" t="n"/>
      <c r="C221" s="11" t="n"/>
      <c r="D221" s="11">
        <f>IF($C221="","",IFERROR(VLOOKUP($C221,Vendors!$A:$B,2,FALSE),""))</f>
        <v/>
      </c>
      <c r="E221" s="11" t="n"/>
      <c r="F221" s="14" t="n"/>
      <c r="G221" s="17" t="n"/>
      <c r="H221" s="14">
        <f>IF($F221="","",ROUND($F221*$G221,0))</f>
        <v/>
      </c>
      <c r="I221" s="14">
        <f>IF($F221="","",$F221+$H221)</f>
        <v/>
      </c>
      <c r="J221" s="14">
        <f>IF($A221="","",SUMIFS(AP_Payments!$D:$D,AP_Payments!$B:$B,$A221))</f>
        <v/>
      </c>
      <c r="K221" s="14">
        <f>IF($A221="","",MAX(0,$I221-$J221))</f>
        <v/>
      </c>
      <c r="L221" s="11" t="n"/>
      <c r="M221" s="15">
        <f>IF(OR($B221="", $L221=""),"", $B221+IFERROR(VLOOKUP($L221,Terms!$A:$B,2,FALSE),0))</f>
        <v/>
      </c>
      <c r="N221" s="16">
        <f>IF(OR($M221="", $K221&lt;=0),"", Settings!$B$3-$M221)</f>
        <v/>
      </c>
      <c r="O221" s="11">
        <f>IF($A221="","",IF($K221=0,"Paid",IF($J221=0,"Open","Partially Paid")))</f>
        <v/>
      </c>
      <c r="P221" s="11" t="n"/>
      <c r="Q221" s="11" t="n"/>
    </row>
    <row r="222">
      <c r="A222" s="11" t="n"/>
      <c r="B222" s="15" t="n"/>
      <c r="C222" s="11" t="n"/>
      <c r="D222" s="11">
        <f>IF($C222="","",IFERROR(VLOOKUP($C222,Vendors!$A:$B,2,FALSE),""))</f>
        <v/>
      </c>
      <c r="E222" s="11" t="n"/>
      <c r="F222" s="14" t="n"/>
      <c r="G222" s="17" t="n"/>
      <c r="H222" s="14">
        <f>IF($F222="","",ROUND($F222*$G222,0))</f>
        <v/>
      </c>
      <c r="I222" s="14">
        <f>IF($F222="","",$F222+$H222)</f>
        <v/>
      </c>
      <c r="J222" s="14">
        <f>IF($A222="","",SUMIFS(AP_Payments!$D:$D,AP_Payments!$B:$B,$A222))</f>
        <v/>
      </c>
      <c r="K222" s="14">
        <f>IF($A222="","",MAX(0,$I222-$J222))</f>
        <v/>
      </c>
      <c r="L222" s="11" t="n"/>
      <c r="M222" s="15">
        <f>IF(OR($B222="", $L222=""),"", $B222+IFERROR(VLOOKUP($L222,Terms!$A:$B,2,FALSE),0))</f>
        <v/>
      </c>
      <c r="N222" s="16">
        <f>IF(OR($M222="", $K222&lt;=0),"", Settings!$B$3-$M222)</f>
        <v/>
      </c>
      <c r="O222" s="11">
        <f>IF($A222="","",IF($K222=0,"Paid",IF($J222=0,"Open","Partially Paid")))</f>
        <v/>
      </c>
      <c r="P222" s="11" t="n"/>
      <c r="Q222" s="11" t="n"/>
    </row>
    <row r="223">
      <c r="A223" s="11" t="n"/>
      <c r="B223" s="15" t="n"/>
      <c r="C223" s="11" t="n"/>
      <c r="D223" s="11">
        <f>IF($C223="","",IFERROR(VLOOKUP($C223,Vendors!$A:$B,2,FALSE),""))</f>
        <v/>
      </c>
      <c r="E223" s="11" t="n"/>
      <c r="F223" s="14" t="n"/>
      <c r="G223" s="17" t="n"/>
      <c r="H223" s="14">
        <f>IF($F223="","",ROUND($F223*$G223,0))</f>
        <v/>
      </c>
      <c r="I223" s="14">
        <f>IF($F223="","",$F223+$H223)</f>
        <v/>
      </c>
      <c r="J223" s="14">
        <f>IF($A223="","",SUMIFS(AP_Payments!$D:$D,AP_Payments!$B:$B,$A223))</f>
        <v/>
      </c>
      <c r="K223" s="14">
        <f>IF($A223="","",MAX(0,$I223-$J223))</f>
        <v/>
      </c>
      <c r="L223" s="11" t="n"/>
      <c r="M223" s="15">
        <f>IF(OR($B223="", $L223=""),"", $B223+IFERROR(VLOOKUP($L223,Terms!$A:$B,2,FALSE),0))</f>
        <v/>
      </c>
      <c r="N223" s="16">
        <f>IF(OR($M223="", $K223&lt;=0),"", Settings!$B$3-$M223)</f>
        <v/>
      </c>
      <c r="O223" s="11">
        <f>IF($A223="","",IF($K223=0,"Paid",IF($J223=0,"Open","Partially Paid")))</f>
        <v/>
      </c>
      <c r="P223" s="11" t="n"/>
      <c r="Q223" s="11" t="n"/>
    </row>
    <row r="224">
      <c r="A224" s="11" t="n"/>
      <c r="B224" s="15" t="n"/>
      <c r="C224" s="11" t="n"/>
      <c r="D224" s="11">
        <f>IF($C224="","",IFERROR(VLOOKUP($C224,Vendors!$A:$B,2,FALSE),""))</f>
        <v/>
      </c>
      <c r="E224" s="11" t="n"/>
      <c r="F224" s="14" t="n"/>
      <c r="G224" s="17" t="n"/>
      <c r="H224" s="14">
        <f>IF($F224="","",ROUND($F224*$G224,0))</f>
        <v/>
      </c>
      <c r="I224" s="14">
        <f>IF($F224="","",$F224+$H224)</f>
        <v/>
      </c>
      <c r="J224" s="14">
        <f>IF($A224="","",SUMIFS(AP_Payments!$D:$D,AP_Payments!$B:$B,$A224))</f>
        <v/>
      </c>
      <c r="K224" s="14">
        <f>IF($A224="","",MAX(0,$I224-$J224))</f>
        <v/>
      </c>
      <c r="L224" s="11" t="n"/>
      <c r="M224" s="15">
        <f>IF(OR($B224="", $L224=""),"", $B224+IFERROR(VLOOKUP($L224,Terms!$A:$B,2,FALSE),0))</f>
        <v/>
      </c>
      <c r="N224" s="16">
        <f>IF(OR($M224="", $K224&lt;=0),"", Settings!$B$3-$M224)</f>
        <v/>
      </c>
      <c r="O224" s="11">
        <f>IF($A224="","",IF($K224=0,"Paid",IF($J224=0,"Open","Partially Paid")))</f>
        <v/>
      </c>
      <c r="P224" s="11" t="n"/>
      <c r="Q224" s="11" t="n"/>
    </row>
    <row r="225">
      <c r="A225" s="11" t="n"/>
      <c r="B225" s="15" t="n"/>
      <c r="C225" s="11" t="n"/>
      <c r="D225" s="11">
        <f>IF($C225="","",IFERROR(VLOOKUP($C225,Vendors!$A:$B,2,FALSE),""))</f>
        <v/>
      </c>
      <c r="E225" s="11" t="n"/>
      <c r="F225" s="14" t="n"/>
      <c r="G225" s="17" t="n"/>
      <c r="H225" s="14">
        <f>IF($F225="","",ROUND($F225*$G225,0))</f>
        <v/>
      </c>
      <c r="I225" s="14">
        <f>IF($F225="","",$F225+$H225)</f>
        <v/>
      </c>
      <c r="J225" s="14">
        <f>IF($A225="","",SUMIFS(AP_Payments!$D:$D,AP_Payments!$B:$B,$A225))</f>
        <v/>
      </c>
      <c r="K225" s="14">
        <f>IF($A225="","",MAX(0,$I225-$J225))</f>
        <v/>
      </c>
      <c r="L225" s="11" t="n"/>
      <c r="M225" s="15">
        <f>IF(OR($B225="", $L225=""),"", $B225+IFERROR(VLOOKUP($L225,Terms!$A:$B,2,FALSE),0))</f>
        <v/>
      </c>
      <c r="N225" s="16">
        <f>IF(OR($M225="", $K225&lt;=0),"", Settings!$B$3-$M225)</f>
        <v/>
      </c>
      <c r="O225" s="11">
        <f>IF($A225="","",IF($K225=0,"Paid",IF($J225=0,"Open","Partially Paid")))</f>
        <v/>
      </c>
      <c r="P225" s="11" t="n"/>
      <c r="Q225" s="11" t="n"/>
    </row>
    <row r="226">
      <c r="A226" s="11" t="n"/>
      <c r="B226" s="15" t="n"/>
      <c r="C226" s="11" t="n"/>
      <c r="D226" s="11">
        <f>IF($C226="","",IFERROR(VLOOKUP($C226,Vendors!$A:$B,2,FALSE),""))</f>
        <v/>
      </c>
      <c r="E226" s="11" t="n"/>
      <c r="F226" s="14" t="n"/>
      <c r="G226" s="17" t="n"/>
      <c r="H226" s="14">
        <f>IF($F226="","",ROUND($F226*$G226,0))</f>
        <v/>
      </c>
      <c r="I226" s="14">
        <f>IF($F226="","",$F226+$H226)</f>
        <v/>
      </c>
      <c r="J226" s="14">
        <f>IF($A226="","",SUMIFS(AP_Payments!$D:$D,AP_Payments!$B:$B,$A226))</f>
        <v/>
      </c>
      <c r="K226" s="14">
        <f>IF($A226="","",MAX(0,$I226-$J226))</f>
        <v/>
      </c>
      <c r="L226" s="11" t="n"/>
      <c r="M226" s="15">
        <f>IF(OR($B226="", $L226=""),"", $B226+IFERROR(VLOOKUP($L226,Terms!$A:$B,2,FALSE),0))</f>
        <v/>
      </c>
      <c r="N226" s="16">
        <f>IF(OR($M226="", $K226&lt;=0),"", Settings!$B$3-$M226)</f>
        <v/>
      </c>
      <c r="O226" s="11">
        <f>IF($A226="","",IF($K226=0,"Paid",IF($J226=0,"Open","Partially Paid")))</f>
        <v/>
      </c>
      <c r="P226" s="11" t="n"/>
      <c r="Q226" s="11" t="n"/>
    </row>
    <row r="227">
      <c r="A227" s="11" t="n"/>
      <c r="B227" s="15" t="n"/>
      <c r="C227" s="11" t="n"/>
      <c r="D227" s="11">
        <f>IF($C227="","",IFERROR(VLOOKUP($C227,Vendors!$A:$B,2,FALSE),""))</f>
        <v/>
      </c>
      <c r="E227" s="11" t="n"/>
      <c r="F227" s="14" t="n"/>
      <c r="G227" s="17" t="n"/>
      <c r="H227" s="14">
        <f>IF($F227="","",ROUND($F227*$G227,0))</f>
        <v/>
      </c>
      <c r="I227" s="14">
        <f>IF($F227="","",$F227+$H227)</f>
        <v/>
      </c>
      <c r="J227" s="14">
        <f>IF($A227="","",SUMIFS(AP_Payments!$D:$D,AP_Payments!$B:$B,$A227))</f>
        <v/>
      </c>
      <c r="K227" s="14">
        <f>IF($A227="","",MAX(0,$I227-$J227))</f>
        <v/>
      </c>
      <c r="L227" s="11" t="n"/>
      <c r="M227" s="15">
        <f>IF(OR($B227="", $L227=""),"", $B227+IFERROR(VLOOKUP($L227,Terms!$A:$B,2,FALSE),0))</f>
        <v/>
      </c>
      <c r="N227" s="16">
        <f>IF(OR($M227="", $K227&lt;=0),"", Settings!$B$3-$M227)</f>
        <v/>
      </c>
      <c r="O227" s="11">
        <f>IF($A227="","",IF($K227=0,"Paid",IF($J227=0,"Open","Partially Paid")))</f>
        <v/>
      </c>
      <c r="P227" s="11" t="n"/>
      <c r="Q227" s="11" t="n"/>
    </row>
    <row r="228">
      <c r="A228" s="11" t="n"/>
      <c r="B228" s="15" t="n"/>
      <c r="C228" s="11" t="n"/>
      <c r="D228" s="11">
        <f>IF($C228="","",IFERROR(VLOOKUP($C228,Vendors!$A:$B,2,FALSE),""))</f>
        <v/>
      </c>
      <c r="E228" s="11" t="n"/>
      <c r="F228" s="14" t="n"/>
      <c r="G228" s="17" t="n"/>
      <c r="H228" s="14">
        <f>IF($F228="","",ROUND($F228*$G228,0))</f>
        <v/>
      </c>
      <c r="I228" s="14">
        <f>IF($F228="","",$F228+$H228)</f>
        <v/>
      </c>
      <c r="J228" s="14">
        <f>IF($A228="","",SUMIFS(AP_Payments!$D:$D,AP_Payments!$B:$B,$A228))</f>
        <v/>
      </c>
      <c r="K228" s="14">
        <f>IF($A228="","",MAX(0,$I228-$J228))</f>
        <v/>
      </c>
      <c r="L228" s="11" t="n"/>
      <c r="M228" s="15">
        <f>IF(OR($B228="", $L228=""),"", $B228+IFERROR(VLOOKUP($L228,Terms!$A:$B,2,FALSE),0))</f>
        <v/>
      </c>
      <c r="N228" s="16">
        <f>IF(OR($M228="", $K228&lt;=0),"", Settings!$B$3-$M228)</f>
        <v/>
      </c>
      <c r="O228" s="11">
        <f>IF($A228="","",IF($K228=0,"Paid",IF($J228=0,"Open","Partially Paid")))</f>
        <v/>
      </c>
      <c r="P228" s="11" t="n"/>
      <c r="Q228" s="11" t="n"/>
    </row>
    <row r="229">
      <c r="A229" s="11" t="n"/>
      <c r="B229" s="15" t="n"/>
      <c r="C229" s="11" t="n"/>
      <c r="D229" s="11">
        <f>IF($C229="","",IFERROR(VLOOKUP($C229,Vendors!$A:$B,2,FALSE),""))</f>
        <v/>
      </c>
      <c r="E229" s="11" t="n"/>
      <c r="F229" s="14" t="n"/>
      <c r="G229" s="17" t="n"/>
      <c r="H229" s="14">
        <f>IF($F229="","",ROUND($F229*$G229,0))</f>
        <v/>
      </c>
      <c r="I229" s="14">
        <f>IF($F229="","",$F229+$H229)</f>
        <v/>
      </c>
      <c r="J229" s="14">
        <f>IF($A229="","",SUMIFS(AP_Payments!$D:$D,AP_Payments!$B:$B,$A229))</f>
        <v/>
      </c>
      <c r="K229" s="14">
        <f>IF($A229="","",MAX(0,$I229-$J229))</f>
        <v/>
      </c>
      <c r="L229" s="11" t="n"/>
      <c r="M229" s="15">
        <f>IF(OR($B229="", $L229=""),"", $B229+IFERROR(VLOOKUP($L229,Terms!$A:$B,2,FALSE),0))</f>
        <v/>
      </c>
      <c r="N229" s="16">
        <f>IF(OR($M229="", $K229&lt;=0),"", Settings!$B$3-$M229)</f>
        <v/>
      </c>
      <c r="O229" s="11">
        <f>IF($A229="","",IF($K229=0,"Paid",IF($J229=0,"Open","Partially Paid")))</f>
        <v/>
      </c>
      <c r="P229" s="11" t="n"/>
      <c r="Q229" s="11" t="n"/>
    </row>
    <row r="230">
      <c r="A230" s="11" t="n"/>
      <c r="B230" s="15" t="n"/>
      <c r="C230" s="11" t="n"/>
      <c r="D230" s="11">
        <f>IF($C230="","",IFERROR(VLOOKUP($C230,Vendors!$A:$B,2,FALSE),""))</f>
        <v/>
      </c>
      <c r="E230" s="11" t="n"/>
      <c r="F230" s="14" t="n"/>
      <c r="G230" s="17" t="n"/>
      <c r="H230" s="14">
        <f>IF($F230="","",ROUND($F230*$G230,0))</f>
        <v/>
      </c>
      <c r="I230" s="14">
        <f>IF($F230="","",$F230+$H230)</f>
        <v/>
      </c>
      <c r="J230" s="14">
        <f>IF($A230="","",SUMIFS(AP_Payments!$D:$D,AP_Payments!$B:$B,$A230))</f>
        <v/>
      </c>
      <c r="K230" s="14">
        <f>IF($A230="","",MAX(0,$I230-$J230))</f>
        <v/>
      </c>
      <c r="L230" s="11" t="n"/>
      <c r="M230" s="15">
        <f>IF(OR($B230="", $L230=""),"", $B230+IFERROR(VLOOKUP($L230,Terms!$A:$B,2,FALSE),0))</f>
        <v/>
      </c>
      <c r="N230" s="16">
        <f>IF(OR($M230="", $K230&lt;=0),"", Settings!$B$3-$M230)</f>
        <v/>
      </c>
      <c r="O230" s="11">
        <f>IF($A230="","",IF($K230=0,"Paid",IF($J230=0,"Open","Partially Paid")))</f>
        <v/>
      </c>
      <c r="P230" s="11" t="n"/>
      <c r="Q230" s="11" t="n"/>
    </row>
    <row r="231">
      <c r="A231" s="11" t="n"/>
      <c r="B231" s="15" t="n"/>
      <c r="C231" s="11" t="n"/>
      <c r="D231" s="11">
        <f>IF($C231="","",IFERROR(VLOOKUP($C231,Vendors!$A:$B,2,FALSE),""))</f>
        <v/>
      </c>
      <c r="E231" s="11" t="n"/>
      <c r="F231" s="14" t="n"/>
      <c r="G231" s="17" t="n"/>
      <c r="H231" s="14">
        <f>IF($F231="","",ROUND($F231*$G231,0))</f>
        <v/>
      </c>
      <c r="I231" s="14">
        <f>IF($F231="","",$F231+$H231)</f>
        <v/>
      </c>
      <c r="J231" s="14">
        <f>IF($A231="","",SUMIFS(AP_Payments!$D:$D,AP_Payments!$B:$B,$A231))</f>
        <v/>
      </c>
      <c r="K231" s="14">
        <f>IF($A231="","",MAX(0,$I231-$J231))</f>
        <v/>
      </c>
      <c r="L231" s="11" t="n"/>
      <c r="M231" s="15">
        <f>IF(OR($B231="", $L231=""),"", $B231+IFERROR(VLOOKUP($L231,Terms!$A:$B,2,FALSE),0))</f>
        <v/>
      </c>
      <c r="N231" s="16">
        <f>IF(OR($M231="", $K231&lt;=0),"", Settings!$B$3-$M231)</f>
        <v/>
      </c>
      <c r="O231" s="11">
        <f>IF($A231="","",IF($K231=0,"Paid",IF($J231=0,"Open","Partially Paid")))</f>
        <v/>
      </c>
      <c r="P231" s="11" t="n"/>
      <c r="Q231" s="11" t="n"/>
    </row>
    <row r="232">
      <c r="A232" s="11" t="n"/>
      <c r="B232" s="15" t="n"/>
      <c r="C232" s="11" t="n"/>
      <c r="D232" s="11">
        <f>IF($C232="","",IFERROR(VLOOKUP($C232,Vendors!$A:$B,2,FALSE),""))</f>
        <v/>
      </c>
      <c r="E232" s="11" t="n"/>
      <c r="F232" s="14" t="n"/>
      <c r="G232" s="17" t="n"/>
      <c r="H232" s="14">
        <f>IF($F232="","",ROUND($F232*$G232,0))</f>
        <v/>
      </c>
      <c r="I232" s="14">
        <f>IF($F232="","",$F232+$H232)</f>
        <v/>
      </c>
      <c r="J232" s="14">
        <f>IF($A232="","",SUMIFS(AP_Payments!$D:$D,AP_Payments!$B:$B,$A232))</f>
        <v/>
      </c>
      <c r="K232" s="14">
        <f>IF($A232="","",MAX(0,$I232-$J232))</f>
        <v/>
      </c>
      <c r="L232" s="11" t="n"/>
      <c r="M232" s="15">
        <f>IF(OR($B232="", $L232=""),"", $B232+IFERROR(VLOOKUP($L232,Terms!$A:$B,2,FALSE),0))</f>
        <v/>
      </c>
      <c r="N232" s="16">
        <f>IF(OR($M232="", $K232&lt;=0),"", Settings!$B$3-$M232)</f>
        <v/>
      </c>
      <c r="O232" s="11">
        <f>IF($A232="","",IF($K232=0,"Paid",IF($J232=0,"Open","Partially Paid")))</f>
        <v/>
      </c>
      <c r="P232" s="11" t="n"/>
      <c r="Q232" s="11" t="n"/>
    </row>
    <row r="233">
      <c r="A233" s="11" t="n"/>
      <c r="B233" s="15" t="n"/>
      <c r="C233" s="11" t="n"/>
      <c r="D233" s="11">
        <f>IF($C233="","",IFERROR(VLOOKUP($C233,Vendors!$A:$B,2,FALSE),""))</f>
        <v/>
      </c>
      <c r="E233" s="11" t="n"/>
      <c r="F233" s="14" t="n"/>
      <c r="G233" s="17" t="n"/>
      <c r="H233" s="14">
        <f>IF($F233="","",ROUND($F233*$G233,0))</f>
        <v/>
      </c>
      <c r="I233" s="14">
        <f>IF($F233="","",$F233+$H233)</f>
        <v/>
      </c>
      <c r="J233" s="14">
        <f>IF($A233="","",SUMIFS(AP_Payments!$D:$D,AP_Payments!$B:$B,$A233))</f>
        <v/>
      </c>
      <c r="K233" s="14">
        <f>IF($A233="","",MAX(0,$I233-$J233))</f>
        <v/>
      </c>
      <c r="L233" s="11" t="n"/>
      <c r="M233" s="15">
        <f>IF(OR($B233="", $L233=""),"", $B233+IFERROR(VLOOKUP($L233,Terms!$A:$B,2,FALSE),0))</f>
        <v/>
      </c>
      <c r="N233" s="16">
        <f>IF(OR($M233="", $K233&lt;=0),"", Settings!$B$3-$M233)</f>
        <v/>
      </c>
      <c r="O233" s="11">
        <f>IF($A233="","",IF($K233=0,"Paid",IF($J233=0,"Open","Partially Paid")))</f>
        <v/>
      </c>
      <c r="P233" s="11" t="n"/>
      <c r="Q233" s="11" t="n"/>
    </row>
    <row r="234">
      <c r="A234" s="11" t="n"/>
      <c r="B234" s="15" t="n"/>
      <c r="C234" s="11" t="n"/>
      <c r="D234" s="11">
        <f>IF($C234="","",IFERROR(VLOOKUP($C234,Vendors!$A:$B,2,FALSE),""))</f>
        <v/>
      </c>
      <c r="E234" s="11" t="n"/>
      <c r="F234" s="14" t="n"/>
      <c r="G234" s="17" t="n"/>
      <c r="H234" s="14">
        <f>IF($F234="","",ROUND($F234*$G234,0))</f>
        <v/>
      </c>
      <c r="I234" s="14">
        <f>IF($F234="","",$F234+$H234)</f>
        <v/>
      </c>
      <c r="J234" s="14">
        <f>IF($A234="","",SUMIFS(AP_Payments!$D:$D,AP_Payments!$B:$B,$A234))</f>
        <v/>
      </c>
      <c r="K234" s="14">
        <f>IF($A234="","",MAX(0,$I234-$J234))</f>
        <v/>
      </c>
      <c r="L234" s="11" t="n"/>
      <c r="M234" s="15">
        <f>IF(OR($B234="", $L234=""),"", $B234+IFERROR(VLOOKUP($L234,Terms!$A:$B,2,FALSE),0))</f>
        <v/>
      </c>
      <c r="N234" s="16">
        <f>IF(OR($M234="", $K234&lt;=0),"", Settings!$B$3-$M234)</f>
        <v/>
      </c>
      <c r="O234" s="11">
        <f>IF($A234="","",IF($K234=0,"Paid",IF($J234=0,"Open","Partially Paid")))</f>
        <v/>
      </c>
      <c r="P234" s="11" t="n"/>
      <c r="Q234" s="11" t="n"/>
    </row>
    <row r="235">
      <c r="A235" s="11" t="n"/>
      <c r="B235" s="15" t="n"/>
      <c r="C235" s="11" t="n"/>
      <c r="D235" s="11">
        <f>IF($C235="","",IFERROR(VLOOKUP($C235,Vendors!$A:$B,2,FALSE),""))</f>
        <v/>
      </c>
      <c r="E235" s="11" t="n"/>
      <c r="F235" s="14" t="n"/>
      <c r="G235" s="17" t="n"/>
      <c r="H235" s="14">
        <f>IF($F235="","",ROUND($F235*$G235,0))</f>
        <v/>
      </c>
      <c r="I235" s="14">
        <f>IF($F235="","",$F235+$H235)</f>
        <v/>
      </c>
      <c r="J235" s="14">
        <f>IF($A235="","",SUMIFS(AP_Payments!$D:$D,AP_Payments!$B:$B,$A235))</f>
        <v/>
      </c>
      <c r="K235" s="14">
        <f>IF($A235="","",MAX(0,$I235-$J235))</f>
        <v/>
      </c>
      <c r="L235" s="11" t="n"/>
      <c r="M235" s="15">
        <f>IF(OR($B235="", $L235=""),"", $B235+IFERROR(VLOOKUP($L235,Terms!$A:$B,2,FALSE),0))</f>
        <v/>
      </c>
      <c r="N235" s="16">
        <f>IF(OR($M235="", $K235&lt;=0),"", Settings!$B$3-$M235)</f>
        <v/>
      </c>
      <c r="O235" s="11">
        <f>IF($A235="","",IF($K235=0,"Paid",IF($J235=0,"Open","Partially Paid")))</f>
        <v/>
      </c>
      <c r="P235" s="11" t="n"/>
      <c r="Q235" s="11" t="n"/>
    </row>
    <row r="236">
      <c r="A236" s="11" t="n"/>
      <c r="B236" s="15" t="n"/>
      <c r="C236" s="11" t="n"/>
      <c r="D236" s="11">
        <f>IF($C236="","",IFERROR(VLOOKUP($C236,Vendors!$A:$B,2,FALSE),""))</f>
        <v/>
      </c>
      <c r="E236" s="11" t="n"/>
      <c r="F236" s="14" t="n"/>
      <c r="G236" s="17" t="n"/>
      <c r="H236" s="14">
        <f>IF($F236="","",ROUND($F236*$G236,0))</f>
        <v/>
      </c>
      <c r="I236" s="14">
        <f>IF($F236="","",$F236+$H236)</f>
        <v/>
      </c>
      <c r="J236" s="14">
        <f>IF($A236="","",SUMIFS(AP_Payments!$D:$D,AP_Payments!$B:$B,$A236))</f>
        <v/>
      </c>
      <c r="K236" s="14">
        <f>IF($A236="","",MAX(0,$I236-$J236))</f>
        <v/>
      </c>
      <c r="L236" s="11" t="n"/>
      <c r="M236" s="15">
        <f>IF(OR($B236="", $L236=""),"", $B236+IFERROR(VLOOKUP($L236,Terms!$A:$B,2,FALSE),0))</f>
        <v/>
      </c>
      <c r="N236" s="16">
        <f>IF(OR($M236="", $K236&lt;=0),"", Settings!$B$3-$M236)</f>
        <v/>
      </c>
      <c r="O236" s="11">
        <f>IF($A236="","",IF($K236=0,"Paid",IF($J236=0,"Open","Partially Paid")))</f>
        <v/>
      </c>
      <c r="P236" s="11" t="n"/>
      <c r="Q236" s="11" t="n"/>
    </row>
    <row r="237">
      <c r="A237" s="11" t="n"/>
      <c r="B237" s="15" t="n"/>
      <c r="C237" s="11" t="n"/>
      <c r="D237" s="11">
        <f>IF($C237="","",IFERROR(VLOOKUP($C237,Vendors!$A:$B,2,FALSE),""))</f>
        <v/>
      </c>
      <c r="E237" s="11" t="n"/>
      <c r="F237" s="14" t="n"/>
      <c r="G237" s="17" t="n"/>
      <c r="H237" s="14">
        <f>IF($F237="","",ROUND($F237*$G237,0))</f>
        <v/>
      </c>
      <c r="I237" s="14">
        <f>IF($F237="","",$F237+$H237)</f>
        <v/>
      </c>
      <c r="J237" s="14">
        <f>IF($A237="","",SUMIFS(AP_Payments!$D:$D,AP_Payments!$B:$B,$A237))</f>
        <v/>
      </c>
      <c r="K237" s="14">
        <f>IF($A237="","",MAX(0,$I237-$J237))</f>
        <v/>
      </c>
      <c r="L237" s="11" t="n"/>
      <c r="M237" s="15">
        <f>IF(OR($B237="", $L237=""),"", $B237+IFERROR(VLOOKUP($L237,Terms!$A:$B,2,FALSE),0))</f>
        <v/>
      </c>
      <c r="N237" s="16">
        <f>IF(OR($M237="", $K237&lt;=0),"", Settings!$B$3-$M237)</f>
        <v/>
      </c>
      <c r="O237" s="11">
        <f>IF($A237="","",IF($K237=0,"Paid",IF($J237=0,"Open","Partially Paid")))</f>
        <v/>
      </c>
      <c r="P237" s="11" t="n"/>
      <c r="Q237" s="11" t="n"/>
    </row>
    <row r="238">
      <c r="A238" s="11" t="n"/>
      <c r="B238" s="15" t="n"/>
      <c r="C238" s="11" t="n"/>
      <c r="D238" s="11">
        <f>IF($C238="","",IFERROR(VLOOKUP($C238,Vendors!$A:$B,2,FALSE),""))</f>
        <v/>
      </c>
      <c r="E238" s="11" t="n"/>
      <c r="F238" s="14" t="n"/>
      <c r="G238" s="17" t="n"/>
      <c r="H238" s="14">
        <f>IF($F238="","",ROUND($F238*$G238,0))</f>
        <v/>
      </c>
      <c r="I238" s="14">
        <f>IF($F238="","",$F238+$H238)</f>
        <v/>
      </c>
      <c r="J238" s="14">
        <f>IF($A238="","",SUMIFS(AP_Payments!$D:$D,AP_Payments!$B:$B,$A238))</f>
        <v/>
      </c>
      <c r="K238" s="14">
        <f>IF($A238="","",MAX(0,$I238-$J238))</f>
        <v/>
      </c>
      <c r="L238" s="11" t="n"/>
      <c r="M238" s="15">
        <f>IF(OR($B238="", $L238=""),"", $B238+IFERROR(VLOOKUP($L238,Terms!$A:$B,2,FALSE),0))</f>
        <v/>
      </c>
      <c r="N238" s="16">
        <f>IF(OR($M238="", $K238&lt;=0),"", Settings!$B$3-$M238)</f>
        <v/>
      </c>
      <c r="O238" s="11">
        <f>IF($A238="","",IF($K238=0,"Paid",IF($J238=0,"Open","Partially Paid")))</f>
        <v/>
      </c>
      <c r="P238" s="11" t="n"/>
      <c r="Q238" s="11" t="n"/>
    </row>
    <row r="239">
      <c r="A239" s="11" t="n"/>
      <c r="B239" s="15" t="n"/>
      <c r="C239" s="11" t="n"/>
      <c r="D239" s="11">
        <f>IF($C239="","",IFERROR(VLOOKUP($C239,Vendors!$A:$B,2,FALSE),""))</f>
        <v/>
      </c>
      <c r="E239" s="11" t="n"/>
      <c r="F239" s="14" t="n"/>
      <c r="G239" s="17" t="n"/>
      <c r="H239" s="14">
        <f>IF($F239="","",ROUND($F239*$G239,0))</f>
        <v/>
      </c>
      <c r="I239" s="14">
        <f>IF($F239="","",$F239+$H239)</f>
        <v/>
      </c>
      <c r="J239" s="14">
        <f>IF($A239="","",SUMIFS(AP_Payments!$D:$D,AP_Payments!$B:$B,$A239))</f>
        <v/>
      </c>
      <c r="K239" s="14">
        <f>IF($A239="","",MAX(0,$I239-$J239))</f>
        <v/>
      </c>
      <c r="L239" s="11" t="n"/>
      <c r="M239" s="15">
        <f>IF(OR($B239="", $L239=""),"", $B239+IFERROR(VLOOKUP($L239,Terms!$A:$B,2,FALSE),0))</f>
        <v/>
      </c>
      <c r="N239" s="16">
        <f>IF(OR($M239="", $K239&lt;=0),"", Settings!$B$3-$M239)</f>
        <v/>
      </c>
      <c r="O239" s="11">
        <f>IF($A239="","",IF($K239=0,"Paid",IF($J239=0,"Open","Partially Paid")))</f>
        <v/>
      </c>
      <c r="P239" s="11" t="n"/>
      <c r="Q239" s="11" t="n"/>
    </row>
    <row r="240">
      <c r="A240" s="11" t="n"/>
      <c r="B240" s="15" t="n"/>
      <c r="C240" s="11" t="n"/>
      <c r="D240" s="11">
        <f>IF($C240="","",IFERROR(VLOOKUP($C240,Vendors!$A:$B,2,FALSE),""))</f>
        <v/>
      </c>
      <c r="E240" s="11" t="n"/>
      <c r="F240" s="14" t="n"/>
      <c r="G240" s="17" t="n"/>
      <c r="H240" s="14">
        <f>IF($F240="","",ROUND($F240*$G240,0))</f>
        <v/>
      </c>
      <c r="I240" s="14">
        <f>IF($F240="","",$F240+$H240)</f>
        <v/>
      </c>
      <c r="J240" s="14">
        <f>IF($A240="","",SUMIFS(AP_Payments!$D:$D,AP_Payments!$B:$B,$A240))</f>
        <v/>
      </c>
      <c r="K240" s="14">
        <f>IF($A240="","",MAX(0,$I240-$J240))</f>
        <v/>
      </c>
      <c r="L240" s="11" t="n"/>
      <c r="M240" s="15">
        <f>IF(OR($B240="", $L240=""),"", $B240+IFERROR(VLOOKUP($L240,Terms!$A:$B,2,FALSE),0))</f>
        <v/>
      </c>
      <c r="N240" s="16">
        <f>IF(OR($M240="", $K240&lt;=0),"", Settings!$B$3-$M240)</f>
        <v/>
      </c>
      <c r="O240" s="11">
        <f>IF($A240="","",IF($K240=0,"Paid",IF($J240=0,"Open","Partially Paid")))</f>
        <v/>
      </c>
      <c r="P240" s="11" t="n"/>
      <c r="Q240" s="11" t="n"/>
    </row>
    <row r="241">
      <c r="A241" s="11" t="n"/>
      <c r="B241" s="15" t="n"/>
      <c r="C241" s="11" t="n"/>
      <c r="D241" s="11">
        <f>IF($C241="","",IFERROR(VLOOKUP($C241,Vendors!$A:$B,2,FALSE),""))</f>
        <v/>
      </c>
      <c r="E241" s="11" t="n"/>
      <c r="F241" s="14" t="n"/>
      <c r="G241" s="17" t="n"/>
      <c r="H241" s="14">
        <f>IF($F241="","",ROUND($F241*$G241,0))</f>
        <v/>
      </c>
      <c r="I241" s="14">
        <f>IF($F241="","",$F241+$H241)</f>
        <v/>
      </c>
      <c r="J241" s="14">
        <f>IF($A241="","",SUMIFS(AP_Payments!$D:$D,AP_Payments!$B:$B,$A241))</f>
        <v/>
      </c>
      <c r="K241" s="14">
        <f>IF($A241="","",MAX(0,$I241-$J241))</f>
        <v/>
      </c>
      <c r="L241" s="11" t="n"/>
      <c r="M241" s="15">
        <f>IF(OR($B241="", $L241=""),"", $B241+IFERROR(VLOOKUP($L241,Terms!$A:$B,2,FALSE),0))</f>
        <v/>
      </c>
      <c r="N241" s="16">
        <f>IF(OR($M241="", $K241&lt;=0),"", Settings!$B$3-$M241)</f>
        <v/>
      </c>
      <c r="O241" s="11">
        <f>IF($A241="","",IF($K241=0,"Paid",IF($J241=0,"Open","Partially Paid")))</f>
        <v/>
      </c>
      <c r="P241" s="11" t="n"/>
      <c r="Q241" s="11" t="n"/>
    </row>
    <row r="242">
      <c r="A242" s="11" t="n"/>
      <c r="B242" s="15" t="n"/>
      <c r="C242" s="11" t="n"/>
      <c r="D242" s="11">
        <f>IF($C242="","",IFERROR(VLOOKUP($C242,Vendors!$A:$B,2,FALSE),""))</f>
        <v/>
      </c>
      <c r="E242" s="11" t="n"/>
      <c r="F242" s="14" t="n"/>
      <c r="G242" s="17" t="n"/>
      <c r="H242" s="14">
        <f>IF($F242="","",ROUND($F242*$G242,0))</f>
        <v/>
      </c>
      <c r="I242" s="14">
        <f>IF($F242="","",$F242+$H242)</f>
        <v/>
      </c>
      <c r="J242" s="14">
        <f>IF($A242="","",SUMIFS(AP_Payments!$D:$D,AP_Payments!$B:$B,$A242))</f>
        <v/>
      </c>
      <c r="K242" s="14">
        <f>IF($A242="","",MAX(0,$I242-$J242))</f>
        <v/>
      </c>
      <c r="L242" s="11" t="n"/>
      <c r="M242" s="15">
        <f>IF(OR($B242="", $L242=""),"", $B242+IFERROR(VLOOKUP($L242,Terms!$A:$B,2,FALSE),0))</f>
        <v/>
      </c>
      <c r="N242" s="16">
        <f>IF(OR($M242="", $K242&lt;=0),"", Settings!$B$3-$M242)</f>
        <v/>
      </c>
      <c r="O242" s="11">
        <f>IF($A242="","",IF($K242=0,"Paid",IF($J242=0,"Open","Partially Paid")))</f>
        <v/>
      </c>
      <c r="P242" s="11" t="n"/>
      <c r="Q242" s="11" t="n"/>
    </row>
    <row r="243">
      <c r="A243" s="11" t="n"/>
      <c r="B243" s="15" t="n"/>
      <c r="C243" s="11" t="n"/>
      <c r="D243" s="11">
        <f>IF($C243="","",IFERROR(VLOOKUP($C243,Vendors!$A:$B,2,FALSE),""))</f>
        <v/>
      </c>
      <c r="E243" s="11" t="n"/>
      <c r="F243" s="14" t="n"/>
      <c r="G243" s="17" t="n"/>
      <c r="H243" s="14">
        <f>IF($F243="","",ROUND($F243*$G243,0))</f>
        <v/>
      </c>
      <c r="I243" s="14">
        <f>IF($F243="","",$F243+$H243)</f>
        <v/>
      </c>
      <c r="J243" s="14">
        <f>IF($A243="","",SUMIFS(AP_Payments!$D:$D,AP_Payments!$B:$B,$A243))</f>
        <v/>
      </c>
      <c r="K243" s="14">
        <f>IF($A243="","",MAX(0,$I243-$J243))</f>
        <v/>
      </c>
      <c r="L243" s="11" t="n"/>
      <c r="M243" s="15">
        <f>IF(OR($B243="", $L243=""),"", $B243+IFERROR(VLOOKUP($L243,Terms!$A:$B,2,FALSE),0))</f>
        <v/>
      </c>
      <c r="N243" s="16">
        <f>IF(OR($M243="", $K243&lt;=0),"", Settings!$B$3-$M243)</f>
        <v/>
      </c>
      <c r="O243" s="11">
        <f>IF($A243="","",IF($K243=0,"Paid",IF($J243=0,"Open","Partially Paid")))</f>
        <v/>
      </c>
      <c r="P243" s="11" t="n"/>
      <c r="Q243" s="11" t="n"/>
    </row>
    <row r="244">
      <c r="A244" s="11" t="n"/>
      <c r="B244" s="15" t="n"/>
      <c r="C244" s="11" t="n"/>
      <c r="D244" s="11">
        <f>IF($C244="","",IFERROR(VLOOKUP($C244,Vendors!$A:$B,2,FALSE),""))</f>
        <v/>
      </c>
      <c r="E244" s="11" t="n"/>
      <c r="F244" s="14" t="n"/>
      <c r="G244" s="17" t="n"/>
      <c r="H244" s="14">
        <f>IF($F244="","",ROUND($F244*$G244,0))</f>
        <v/>
      </c>
      <c r="I244" s="14">
        <f>IF($F244="","",$F244+$H244)</f>
        <v/>
      </c>
      <c r="J244" s="14">
        <f>IF($A244="","",SUMIFS(AP_Payments!$D:$D,AP_Payments!$B:$B,$A244))</f>
        <v/>
      </c>
      <c r="K244" s="14">
        <f>IF($A244="","",MAX(0,$I244-$J244))</f>
        <v/>
      </c>
      <c r="L244" s="11" t="n"/>
      <c r="M244" s="15">
        <f>IF(OR($B244="", $L244=""),"", $B244+IFERROR(VLOOKUP($L244,Terms!$A:$B,2,FALSE),0))</f>
        <v/>
      </c>
      <c r="N244" s="16">
        <f>IF(OR($M244="", $K244&lt;=0),"", Settings!$B$3-$M244)</f>
        <v/>
      </c>
      <c r="O244" s="11">
        <f>IF($A244="","",IF($K244=0,"Paid",IF($J244=0,"Open","Partially Paid")))</f>
        <v/>
      </c>
      <c r="P244" s="11" t="n"/>
      <c r="Q244" s="11" t="n"/>
    </row>
    <row r="245">
      <c r="A245" s="11" t="n"/>
      <c r="B245" s="15" t="n"/>
      <c r="C245" s="11" t="n"/>
      <c r="D245" s="11">
        <f>IF($C245="","",IFERROR(VLOOKUP($C245,Vendors!$A:$B,2,FALSE),""))</f>
        <v/>
      </c>
      <c r="E245" s="11" t="n"/>
      <c r="F245" s="14" t="n"/>
      <c r="G245" s="17" t="n"/>
      <c r="H245" s="14">
        <f>IF($F245="","",ROUND($F245*$G245,0))</f>
        <v/>
      </c>
      <c r="I245" s="14">
        <f>IF($F245="","",$F245+$H245)</f>
        <v/>
      </c>
      <c r="J245" s="14">
        <f>IF($A245="","",SUMIFS(AP_Payments!$D:$D,AP_Payments!$B:$B,$A245))</f>
        <v/>
      </c>
      <c r="K245" s="14">
        <f>IF($A245="","",MAX(0,$I245-$J245))</f>
        <v/>
      </c>
      <c r="L245" s="11" t="n"/>
      <c r="M245" s="15">
        <f>IF(OR($B245="", $L245=""),"", $B245+IFERROR(VLOOKUP($L245,Terms!$A:$B,2,FALSE),0))</f>
        <v/>
      </c>
      <c r="N245" s="16">
        <f>IF(OR($M245="", $K245&lt;=0),"", Settings!$B$3-$M245)</f>
        <v/>
      </c>
      <c r="O245" s="11">
        <f>IF($A245="","",IF($K245=0,"Paid",IF($J245=0,"Open","Partially Paid")))</f>
        <v/>
      </c>
      <c r="P245" s="11" t="n"/>
      <c r="Q245" s="11" t="n"/>
    </row>
    <row r="246">
      <c r="A246" s="11" t="n"/>
      <c r="B246" s="15" t="n"/>
      <c r="C246" s="11" t="n"/>
      <c r="D246" s="11">
        <f>IF($C246="","",IFERROR(VLOOKUP($C246,Vendors!$A:$B,2,FALSE),""))</f>
        <v/>
      </c>
      <c r="E246" s="11" t="n"/>
      <c r="F246" s="14" t="n"/>
      <c r="G246" s="17" t="n"/>
      <c r="H246" s="14">
        <f>IF($F246="","",ROUND($F246*$G246,0))</f>
        <v/>
      </c>
      <c r="I246" s="14">
        <f>IF($F246="","",$F246+$H246)</f>
        <v/>
      </c>
      <c r="J246" s="14">
        <f>IF($A246="","",SUMIFS(AP_Payments!$D:$D,AP_Payments!$B:$B,$A246))</f>
        <v/>
      </c>
      <c r="K246" s="14">
        <f>IF($A246="","",MAX(0,$I246-$J246))</f>
        <v/>
      </c>
      <c r="L246" s="11" t="n"/>
      <c r="M246" s="15">
        <f>IF(OR($B246="", $L246=""),"", $B246+IFERROR(VLOOKUP($L246,Terms!$A:$B,2,FALSE),0))</f>
        <v/>
      </c>
      <c r="N246" s="16">
        <f>IF(OR($M246="", $K246&lt;=0),"", Settings!$B$3-$M246)</f>
        <v/>
      </c>
      <c r="O246" s="11">
        <f>IF($A246="","",IF($K246=0,"Paid",IF($J246=0,"Open","Partially Paid")))</f>
        <v/>
      </c>
      <c r="P246" s="11" t="n"/>
      <c r="Q246" s="11" t="n"/>
    </row>
    <row r="247">
      <c r="A247" s="11" t="n"/>
      <c r="B247" s="15" t="n"/>
      <c r="C247" s="11" t="n"/>
      <c r="D247" s="11">
        <f>IF($C247="","",IFERROR(VLOOKUP($C247,Vendors!$A:$B,2,FALSE),""))</f>
        <v/>
      </c>
      <c r="E247" s="11" t="n"/>
      <c r="F247" s="14" t="n"/>
      <c r="G247" s="17" t="n"/>
      <c r="H247" s="14">
        <f>IF($F247="","",ROUND($F247*$G247,0))</f>
        <v/>
      </c>
      <c r="I247" s="14">
        <f>IF($F247="","",$F247+$H247)</f>
        <v/>
      </c>
      <c r="J247" s="14">
        <f>IF($A247="","",SUMIFS(AP_Payments!$D:$D,AP_Payments!$B:$B,$A247))</f>
        <v/>
      </c>
      <c r="K247" s="14">
        <f>IF($A247="","",MAX(0,$I247-$J247))</f>
        <v/>
      </c>
      <c r="L247" s="11" t="n"/>
      <c r="M247" s="15">
        <f>IF(OR($B247="", $L247=""),"", $B247+IFERROR(VLOOKUP($L247,Terms!$A:$B,2,FALSE),0))</f>
        <v/>
      </c>
      <c r="N247" s="16">
        <f>IF(OR($M247="", $K247&lt;=0),"", Settings!$B$3-$M247)</f>
        <v/>
      </c>
      <c r="O247" s="11">
        <f>IF($A247="","",IF($K247=0,"Paid",IF($J247=0,"Open","Partially Paid")))</f>
        <v/>
      </c>
      <c r="P247" s="11" t="n"/>
      <c r="Q247" s="11" t="n"/>
    </row>
    <row r="248">
      <c r="A248" s="11" t="n"/>
      <c r="B248" s="15" t="n"/>
      <c r="C248" s="11" t="n"/>
      <c r="D248" s="11">
        <f>IF($C248="","",IFERROR(VLOOKUP($C248,Vendors!$A:$B,2,FALSE),""))</f>
        <v/>
      </c>
      <c r="E248" s="11" t="n"/>
      <c r="F248" s="14" t="n"/>
      <c r="G248" s="17" t="n"/>
      <c r="H248" s="14">
        <f>IF($F248="","",ROUND($F248*$G248,0))</f>
        <v/>
      </c>
      <c r="I248" s="14">
        <f>IF($F248="","",$F248+$H248)</f>
        <v/>
      </c>
      <c r="J248" s="14">
        <f>IF($A248="","",SUMIFS(AP_Payments!$D:$D,AP_Payments!$B:$B,$A248))</f>
        <v/>
      </c>
      <c r="K248" s="14">
        <f>IF($A248="","",MAX(0,$I248-$J248))</f>
        <v/>
      </c>
      <c r="L248" s="11" t="n"/>
      <c r="M248" s="15">
        <f>IF(OR($B248="", $L248=""),"", $B248+IFERROR(VLOOKUP($L248,Terms!$A:$B,2,FALSE),0))</f>
        <v/>
      </c>
      <c r="N248" s="16">
        <f>IF(OR($M248="", $K248&lt;=0),"", Settings!$B$3-$M248)</f>
        <v/>
      </c>
      <c r="O248" s="11">
        <f>IF($A248="","",IF($K248=0,"Paid",IF($J248=0,"Open","Partially Paid")))</f>
        <v/>
      </c>
      <c r="P248" s="11" t="n"/>
      <c r="Q248" s="11" t="n"/>
    </row>
    <row r="249">
      <c r="A249" s="11" t="n"/>
      <c r="B249" s="15" t="n"/>
      <c r="C249" s="11" t="n"/>
      <c r="D249" s="11">
        <f>IF($C249="","",IFERROR(VLOOKUP($C249,Vendors!$A:$B,2,FALSE),""))</f>
        <v/>
      </c>
      <c r="E249" s="11" t="n"/>
      <c r="F249" s="14" t="n"/>
      <c r="G249" s="17" t="n"/>
      <c r="H249" s="14">
        <f>IF($F249="","",ROUND($F249*$G249,0))</f>
        <v/>
      </c>
      <c r="I249" s="14">
        <f>IF($F249="","",$F249+$H249)</f>
        <v/>
      </c>
      <c r="J249" s="14">
        <f>IF($A249="","",SUMIFS(AP_Payments!$D:$D,AP_Payments!$B:$B,$A249))</f>
        <v/>
      </c>
      <c r="K249" s="14">
        <f>IF($A249="","",MAX(0,$I249-$J249))</f>
        <v/>
      </c>
      <c r="L249" s="11" t="n"/>
      <c r="M249" s="15">
        <f>IF(OR($B249="", $L249=""),"", $B249+IFERROR(VLOOKUP($L249,Terms!$A:$B,2,FALSE),0))</f>
        <v/>
      </c>
      <c r="N249" s="16">
        <f>IF(OR($M249="", $K249&lt;=0),"", Settings!$B$3-$M249)</f>
        <v/>
      </c>
      <c r="O249" s="11">
        <f>IF($A249="","",IF($K249=0,"Paid",IF($J249=0,"Open","Partially Paid")))</f>
        <v/>
      </c>
      <c r="P249" s="11" t="n"/>
      <c r="Q249" s="11" t="n"/>
    </row>
    <row r="250">
      <c r="A250" s="11" t="n"/>
      <c r="B250" s="15" t="n"/>
      <c r="C250" s="11" t="n"/>
      <c r="D250" s="11">
        <f>IF($C250="","",IFERROR(VLOOKUP($C250,Vendors!$A:$B,2,FALSE),""))</f>
        <v/>
      </c>
      <c r="E250" s="11" t="n"/>
      <c r="F250" s="14" t="n"/>
      <c r="G250" s="17" t="n"/>
      <c r="H250" s="14">
        <f>IF($F250="","",ROUND($F250*$G250,0))</f>
        <v/>
      </c>
      <c r="I250" s="14">
        <f>IF($F250="","",$F250+$H250)</f>
        <v/>
      </c>
      <c r="J250" s="14">
        <f>IF($A250="","",SUMIFS(AP_Payments!$D:$D,AP_Payments!$B:$B,$A250))</f>
        <v/>
      </c>
      <c r="K250" s="14">
        <f>IF($A250="","",MAX(0,$I250-$J250))</f>
        <v/>
      </c>
      <c r="L250" s="11" t="n"/>
      <c r="M250" s="15">
        <f>IF(OR($B250="", $L250=""),"", $B250+IFERROR(VLOOKUP($L250,Terms!$A:$B,2,FALSE),0))</f>
        <v/>
      </c>
      <c r="N250" s="16">
        <f>IF(OR($M250="", $K250&lt;=0),"", Settings!$B$3-$M250)</f>
        <v/>
      </c>
      <c r="O250" s="11">
        <f>IF($A250="","",IF($K250=0,"Paid",IF($J250=0,"Open","Partially Paid")))</f>
        <v/>
      </c>
      <c r="P250" s="11" t="n"/>
      <c r="Q250" s="11" t="n"/>
    </row>
    <row r="251">
      <c r="A251" s="11" t="n"/>
      <c r="B251" s="15" t="n"/>
      <c r="C251" s="11" t="n"/>
      <c r="D251" s="11">
        <f>IF($C251="","",IFERROR(VLOOKUP($C251,Vendors!$A:$B,2,FALSE),""))</f>
        <v/>
      </c>
      <c r="E251" s="11" t="n"/>
      <c r="F251" s="14" t="n"/>
      <c r="G251" s="17" t="n"/>
      <c r="H251" s="14">
        <f>IF($F251="","",ROUND($F251*$G251,0))</f>
        <v/>
      </c>
      <c r="I251" s="14">
        <f>IF($F251="","",$F251+$H251)</f>
        <v/>
      </c>
      <c r="J251" s="14">
        <f>IF($A251="","",SUMIFS(AP_Payments!$D:$D,AP_Payments!$B:$B,$A251))</f>
        <v/>
      </c>
      <c r="K251" s="14">
        <f>IF($A251="","",MAX(0,$I251-$J251))</f>
        <v/>
      </c>
      <c r="L251" s="11" t="n"/>
      <c r="M251" s="15">
        <f>IF(OR($B251="", $L251=""),"", $B251+IFERROR(VLOOKUP($L251,Terms!$A:$B,2,FALSE),0))</f>
        <v/>
      </c>
      <c r="N251" s="16">
        <f>IF(OR($M251="", $K251&lt;=0),"", Settings!$B$3-$M251)</f>
        <v/>
      </c>
      <c r="O251" s="11">
        <f>IF($A251="","",IF($K251=0,"Paid",IF($J251=0,"Open","Partially Paid")))</f>
        <v/>
      </c>
      <c r="P251" s="11" t="n"/>
      <c r="Q251" s="11" t="n"/>
    </row>
    <row r="252">
      <c r="A252" s="11" t="n"/>
      <c r="B252" s="15" t="n"/>
      <c r="C252" s="11" t="n"/>
      <c r="D252" s="11">
        <f>IF($C252="","",IFERROR(VLOOKUP($C252,Vendors!$A:$B,2,FALSE),""))</f>
        <v/>
      </c>
      <c r="E252" s="11" t="n"/>
      <c r="F252" s="14" t="n"/>
      <c r="G252" s="17" t="n"/>
      <c r="H252" s="14">
        <f>IF($F252="","",ROUND($F252*$G252,0))</f>
        <v/>
      </c>
      <c r="I252" s="14">
        <f>IF($F252="","",$F252+$H252)</f>
        <v/>
      </c>
      <c r="J252" s="14">
        <f>IF($A252="","",SUMIFS(AP_Payments!$D:$D,AP_Payments!$B:$B,$A252))</f>
        <v/>
      </c>
      <c r="K252" s="14">
        <f>IF($A252="","",MAX(0,$I252-$J252))</f>
        <v/>
      </c>
      <c r="L252" s="11" t="n"/>
      <c r="M252" s="15">
        <f>IF(OR($B252="", $L252=""),"", $B252+IFERROR(VLOOKUP($L252,Terms!$A:$B,2,FALSE),0))</f>
        <v/>
      </c>
      <c r="N252" s="16">
        <f>IF(OR($M252="", $K252&lt;=0),"", Settings!$B$3-$M252)</f>
        <v/>
      </c>
      <c r="O252" s="11">
        <f>IF($A252="","",IF($K252=0,"Paid",IF($J252=0,"Open","Partially Paid")))</f>
        <v/>
      </c>
      <c r="P252" s="11" t="n"/>
      <c r="Q252" s="11" t="n"/>
    </row>
    <row r="253">
      <c r="A253" s="11" t="n"/>
      <c r="B253" s="15" t="n"/>
      <c r="C253" s="11" t="n"/>
      <c r="D253" s="11">
        <f>IF($C253="","",IFERROR(VLOOKUP($C253,Vendors!$A:$B,2,FALSE),""))</f>
        <v/>
      </c>
      <c r="E253" s="11" t="n"/>
      <c r="F253" s="14" t="n"/>
      <c r="G253" s="17" t="n"/>
      <c r="H253" s="14">
        <f>IF($F253="","",ROUND($F253*$G253,0))</f>
        <v/>
      </c>
      <c r="I253" s="14">
        <f>IF($F253="","",$F253+$H253)</f>
        <v/>
      </c>
      <c r="J253" s="14">
        <f>IF($A253="","",SUMIFS(AP_Payments!$D:$D,AP_Payments!$B:$B,$A253))</f>
        <v/>
      </c>
      <c r="K253" s="14">
        <f>IF($A253="","",MAX(0,$I253-$J253))</f>
        <v/>
      </c>
      <c r="L253" s="11" t="n"/>
      <c r="M253" s="15">
        <f>IF(OR($B253="", $L253=""),"", $B253+IFERROR(VLOOKUP($L253,Terms!$A:$B,2,FALSE),0))</f>
        <v/>
      </c>
      <c r="N253" s="16">
        <f>IF(OR($M253="", $K253&lt;=0),"", Settings!$B$3-$M253)</f>
        <v/>
      </c>
      <c r="O253" s="11">
        <f>IF($A253="","",IF($K253=0,"Paid",IF($J253=0,"Open","Partially Paid")))</f>
        <v/>
      </c>
      <c r="P253" s="11" t="n"/>
      <c r="Q253" s="11" t="n"/>
    </row>
    <row r="254">
      <c r="A254" s="11" t="n"/>
      <c r="B254" s="15" t="n"/>
      <c r="C254" s="11" t="n"/>
      <c r="D254" s="11">
        <f>IF($C254="","",IFERROR(VLOOKUP($C254,Vendors!$A:$B,2,FALSE),""))</f>
        <v/>
      </c>
      <c r="E254" s="11" t="n"/>
      <c r="F254" s="14" t="n"/>
      <c r="G254" s="17" t="n"/>
      <c r="H254" s="14">
        <f>IF($F254="","",ROUND($F254*$G254,0))</f>
        <v/>
      </c>
      <c r="I254" s="14">
        <f>IF($F254="","",$F254+$H254)</f>
        <v/>
      </c>
      <c r="J254" s="14">
        <f>IF($A254="","",SUMIFS(AP_Payments!$D:$D,AP_Payments!$B:$B,$A254))</f>
        <v/>
      </c>
      <c r="K254" s="14">
        <f>IF($A254="","",MAX(0,$I254-$J254))</f>
        <v/>
      </c>
      <c r="L254" s="11" t="n"/>
      <c r="M254" s="15">
        <f>IF(OR($B254="", $L254=""),"", $B254+IFERROR(VLOOKUP($L254,Terms!$A:$B,2,FALSE),0))</f>
        <v/>
      </c>
      <c r="N254" s="16">
        <f>IF(OR($M254="", $K254&lt;=0),"", Settings!$B$3-$M254)</f>
        <v/>
      </c>
      <c r="O254" s="11">
        <f>IF($A254="","",IF($K254=0,"Paid",IF($J254=0,"Open","Partially Paid")))</f>
        <v/>
      </c>
      <c r="P254" s="11" t="n"/>
      <c r="Q254" s="11" t="n"/>
    </row>
    <row r="255">
      <c r="A255" s="11" t="n"/>
      <c r="B255" s="15" t="n"/>
      <c r="C255" s="11" t="n"/>
      <c r="D255" s="11">
        <f>IF($C255="","",IFERROR(VLOOKUP($C255,Vendors!$A:$B,2,FALSE),""))</f>
        <v/>
      </c>
      <c r="E255" s="11" t="n"/>
      <c r="F255" s="14" t="n"/>
      <c r="G255" s="17" t="n"/>
      <c r="H255" s="14">
        <f>IF($F255="","",ROUND($F255*$G255,0))</f>
        <v/>
      </c>
      <c r="I255" s="14">
        <f>IF($F255="","",$F255+$H255)</f>
        <v/>
      </c>
      <c r="J255" s="14">
        <f>IF($A255="","",SUMIFS(AP_Payments!$D:$D,AP_Payments!$B:$B,$A255))</f>
        <v/>
      </c>
      <c r="K255" s="14">
        <f>IF($A255="","",MAX(0,$I255-$J255))</f>
        <v/>
      </c>
      <c r="L255" s="11" t="n"/>
      <c r="M255" s="15">
        <f>IF(OR($B255="", $L255=""),"", $B255+IFERROR(VLOOKUP($L255,Terms!$A:$B,2,FALSE),0))</f>
        <v/>
      </c>
      <c r="N255" s="16">
        <f>IF(OR($M255="", $K255&lt;=0),"", Settings!$B$3-$M255)</f>
        <v/>
      </c>
      <c r="O255" s="11">
        <f>IF($A255="","",IF($K255=0,"Paid",IF($J255=0,"Open","Partially Paid")))</f>
        <v/>
      </c>
      <c r="P255" s="11" t="n"/>
      <c r="Q255" s="11" t="n"/>
    </row>
    <row r="256">
      <c r="A256" s="11" t="n"/>
      <c r="B256" s="15" t="n"/>
      <c r="C256" s="11" t="n"/>
      <c r="D256" s="11">
        <f>IF($C256="","",IFERROR(VLOOKUP($C256,Vendors!$A:$B,2,FALSE),""))</f>
        <v/>
      </c>
      <c r="E256" s="11" t="n"/>
      <c r="F256" s="14" t="n"/>
      <c r="G256" s="17" t="n"/>
      <c r="H256" s="14">
        <f>IF($F256="","",ROUND($F256*$G256,0))</f>
        <v/>
      </c>
      <c r="I256" s="14">
        <f>IF($F256="","",$F256+$H256)</f>
        <v/>
      </c>
      <c r="J256" s="14">
        <f>IF($A256="","",SUMIFS(AP_Payments!$D:$D,AP_Payments!$B:$B,$A256))</f>
        <v/>
      </c>
      <c r="K256" s="14">
        <f>IF($A256="","",MAX(0,$I256-$J256))</f>
        <v/>
      </c>
      <c r="L256" s="11" t="n"/>
      <c r="M256" s="15">
        <f>IF(OR($B256="", $L256=""),"", $B256+IFERROR(VLOOKUP($L256,Terms!$A:$B,2,FALSE),0))</f>
        <v/>
      </c>
      <c r="N256" s="16">
        <f>IF(OR($M256="", $K256&lt;=0),"", Settings!$B$3-$M256)</f>
        <v/>
      </c>
      <c r="O256" s="11">
        <f>IF($A256="","",IF($K256=0,"Paid",IF($J256=0,"Open","Partially Paid")))</f>
        <v/>
      </c>
      <c r="P256" s="11" t="n"/>
      <c r="Q256" s="11" t="n"/>
    </row>
    <row r="257">
      <c r="A257" s="11" t="n"/>
      <c r="B257" s="15" t="n"/>
      <c r="C257" s="11" t="n"/>
      <c r="D257" s="11">
        <f>IF($C257="","",IFERROR(VLOOKUP($C257,Vendors!$A:$B,2,FALSE),""))</f>
        <v/>
      </c>
      <c r="E257" s="11" t="n"/>
      <c r="F257" s="14" t="n"/>
      <c r="G257" s="17" t="n"/>
      <c r="H257" s="14">
        <f>IF($F257="","",ROUND($F257*$G257,0))</f>
        <v/>
      </c>
      <c r="I257" s="14">
        <f>IF($F257="","",$F257+$H257)</f>
        <v/>
      </c>
      <c r="J257" s="14">
        <f>IF($A257="","",SUMIFS(AP_Payments!$D:$D,AP_Payments!$B:$B,$A257))</f>
        <v/>
      </c>
      <c r="K257" s="14">
        <f>IF($A257="","",MAX(0,$I257-$J257))</f>
        <v/>
      </c>
      <c r="L257" s="11" t="n"/>
      <c r="M257" s="15">
        <f>IF(OR($B257="", $L257=""),"", $B257+IFERROR(VLOOKUP($L257,Terms!$A:$B,2,FALSE),0))</f>
        <v/>
      </c>
      <c r="N257" s="16">
        <f>IF(OR($M257="", $K257&lt;=0),"", Settings!$B$3-$M257)</f>
        <v/>
      </c>
      <c r="O257" s="11">
        <f>IF($A257="","",IF($K257=0,"Paid",IF($J257=0,"Open","Partially Paid")))</f>
        <v/>
      </c>
      <c r="P257" s="11" t="n"/>
      <c r="Q257" s="11" t="n"/>
    </row>
    <row r="258">
      <c r="A258" s="11" t="n"/>
      <c r="B258" s="15" t="n"/>
      <c r="C258" s="11" t="n"/>
      <c r="D258" s="11">
        <f>IF($C258="","",IFERROR(VLOOKUP($C258,Vendors!$A:$B,2,FALSE),""))</f>
        <v/>
      </c>
      <c r="E258" s="11" t="n"/>
      <c r="F258" s="14" t="n"/>
      <c r="G258" s="17" t="n"/>
      <c r="H258" s="14">
        <f>IF($F258="","",ROUND($F258*$G258,0))</f>
        <v/>
      </c>
      <c r="I258" s="14">
        <f>IF($F258="","",$F258+$H258)</f>
        <v/>
      </c>
      <c r="J258" s="14">
        <f>IF($A258="","",SUMIFS(AP_Payments!$D:$D,AP_Payments!$B:$B,$A258))</f>
        <v/>
      </c>
      <c r="K258" s="14">
        <f>IF($A258="","",MAX(0,$I258-$J258))</f>
        <v/>
      </c>
      <c r="L258" s="11" t="n"/>
      <c r="M258" s="15">
        <f>IF(OR($B258="", $L258=""),"", $B258+IFERROR(VLOOKUP($L258,Terms!$A:$B,2,FALSE),0))</f>
        <v/>
      </c>
      <c r="N258" s="16">
        <f>IF(OR($M258="", $K258&lt;=0),"", Settings!$B$3-$M258)</f>
        <v/>
      </c>
      <c r="O258" s="11">
        <f>IF($A258="","",IF($K258=0,"Paid",IF($J258=0,"Open","Partially Paid")))</f>
        <v/>
      </c>
      <c r="P258" s="11" t="n"/>
      <c r="Q258" s="11" t="n"/>
    </row>
    <row r="259">
      <c r="A259" s="11" t="n"/>
      <c r="B259" s="15" t="n"/>
      <c r="C259" s="11" t="n"/>
      <c r="D259" s="11">
        <f>IF($C259="","",IFERROR(VLOOKUP($C259,Vendors!$A:$B,2,FALSE),""))</f>
        <v/>
      </c>
      <c r="E259" s="11" t="n"/>
      <c r="F259" s="14" t="n"/>
      <c r="G259" s="17" t="n"/>
      <c r="H259" s="14">
        <f>IF($F259="","",ROUND($F259*$G259,0))</f>
        <v/>
      </c>
      <c r="I259" s="14">
        <f>IF($F259="","",$F259+$H259)</f>
        <v/>
      </c>
      <c r="J259" s="14">
        <f>IF($A259="","",SUMIFS(AP_Payments!$D:$D,AP_Payments!$B:$B,$A259))</f>
        <v/>
      </c>
      <c r="K259" s="14">
        <f>IF($A259="","",MAX(0,$I259-$J259))</f>
        <v/>
      </c>
      <c r="L259" s="11" t="n"/>
      <c r="M259" s="15">
        <f>IF(OR($B259="", $L259=""),"", $B259+IFERROR(VLOOKUP($L259,Terms!$A:$B,2,FALSE),0))</f>
        <v/>
      </c>
      <c r="N259" s="16">
        <f>IF(OR($M259="", $K259&lt;=0),"", Settings!$B$3-$M259)</f>
        <v/>
      </c>
      <c r="O259" s="11">
        <f>IF($A259="","",IF($K259=0,"Paid",IF($J259=0,"Open","Partially Paid")))</f>
        <v/>
      </c>
      <c r="P259" s="11" t="n"/>
      <c r="Q259" s="11" t="n"/>
    </row>
    <row r="260">
      <c r="A260" s="11" t="n"/>
      <c r="B260" s="15" t="n"/>
      <c r="C260" s="11" t="n"/>
      <c r="D260" s="11">
        <f>IF($C260="","",IFERROR(VLOOKUP($C260,Vendors!$A:$B,2,FALSE),""))</f>
        <v/>
      </c>
      <c r="E260" s="11" t="n"/>
      <c r="F260" s="14" t="n"/>
      <c r="G260" s="17" t="n"/>
      <c r="H260" s="14">
        <f>IF($F260="","",ROUND($F260*$G260,0))</f>
        <v/>
      </c>
      <c r="I260" s="14">
        <f>IF($F260="","",$F260+$H260)</f>
        <v/>
      </c>
      <c r="J260" s="14">
        <f>IF($A260="","",SUMIFS(AP_Payments!$D:$D,AP_Payments!$B:$B,$A260))</f>
        <v/>
      </c>
      <c r="K260" s="14">
        <f>IF($A260="","",MAX(0,$I260-$J260))</f>
        <v/>
      </c>
      <c r="L260" s="11" t="n"/>
      <c r="M260" s="15">
        <f>IF(OR($B260="", $L260=""),"", $B260+IFERROR(VLOOKUP($L260,Terms!$A:$B,2,FALSE),0))</f>
        <v/>
      </c>
      <c r="N260" s="16">
        <f>IF(OR($M260="", $K260&lt;=0),"", Settings!$B$3-$M260)</f>
        <v/>
      </c>
      <c r="O260" s="11">
        <f>IF($A260="","",IF($K260=0,"Paid",IF($J260=0,"Open","Partially Paid")))</f>
        <v/>
      </c>
      <c r="P260" s="11" t="n"/>
      <c r="Q260" s="11" t="n"/>
    </row>
    <row r="261">
      <c r="A261" s="11" t="n"/>
      <c r="B261" s="15" t="n"/>
      <c r="C261" s="11" t="n"/>
      <c r="D261" s="11">
        <f>IF($C261="","",IFERROR(VLOOKUP($C261,Vendors!$A:$B,2,FALSE),""))</f>
        <v/>
      </c>
      <c r="E261" s="11" t="n"/>
      <c r="F261" s="14" t="n"/>
      <c r="G261" s="17" t="n"/>
      <c r="H261" s="14">
        <f>IF($F261="","",ROUND($F261*$G261,0))</f>
        <v/>
      </c>
      <c r="I261" s="14">
        <f>IF($F261="","",$F261+$H261)</f>
        <v/>
      </c>
      <c r="J261" s="14">
        <f>IF($A261="","",SUMIFS(AP_Payments!$D:$D,AP_Payments!$B:$B,$A261))</f>
        <v/>
      </c>
      <c r="K261" s="14">
        <f>IF($A261="","",MAX(0,$I261-$J261))</f>
        <v/>
      </c>
      <c r="L261" s="11" t="n"/>
      <c r="M261" s="15">
        <f>IF(OR($B261="", $L261=""),"", $B261+IFERROR(VLOOKUP($L261,Terms!$A:$B,2,FALSE),0))</f>
        <v/>
      </c>
      <c r="N261" s="16">
        <f>IF(OR($M261="", $K261&lt;=0),"", Settings!$B$3-$M261)</f>
        <v/>
      </c>
      <c r="O261" s="11">
        <f>IF($A261="","",IF($K261=0,"Paid",IF($J261=0,"Open","Partially Paid")))</f>
        <v/>
      </c>
      <c r="P261" s="11" t="n"/>
      <c r="Q261" s="11" t="n"/>
    </row>
    <row r="262">
      <c r="A262" s="11" t="n"/>
      <c r="B262" s="15" t="n"/>
      <c r="C262" s="11" t="n"/>
      <c r="D262" s="11">
        <f>IF($C262="","",IFERROR(VLOOKUP($C262,Vendors!$A:$B,2,FALSE),""))</f>
        <v/>
      </c>
      <c r="E262" s="11" t="n"/>
      <c r="F262" s="14" t="n"/>
      <c r="G262" s="17" t="n"/>
      <c r="H262" s="14">
        <f>IF($F262="","",ROUND($F262*$G262,0))</f>
        <v/>
      </c>
      <c r="I262" s="14">
        <f>IF($F262="","",$F262+$H262)</f>
        <v/>
      </c>
      <c r="J262" s="14">
        <f>IF($A262="","",SUMIFS(AP_Payments!$D:$D,AP_Payments!$B:$B,$A262))</f>
        <v/>
      </c>
      <c r="K262" s="14">
        <f>IF($A262="","",MAX(0,$I262-$J262))</f>
        <v/>
      </c>
      <c r="L262" s="11" t="n"/>
      <c r="M262" s="15">
        <f>IF(OR($B262="", $L262=""),"", $B262+IFERROR(VLOOKUP($L262,Terms!$A:$B,2,FALSE),0))</f>
        <v/>
      </c>
      <c r="N262" s="16">
        <f>IF(OR($M262="", $K262&lt;=0),"", Settings!$B$3-$M262)</f>
        <v/>
      </c>
      <c r="O262" s="11">
        <f>IF($A262="","",IF($K262=0,"Paid",IF($J262=0,"Open","Partially Paid")))</f>
        <v/>
      </c>
      <c r="P262" s="11" t="n"/>
      <c r="Q262" s="11" t="n"/>
    </row>
    <row r="263">
      <c r="A263" s="11" t="n"/>
      <c r="B263" s="15" t="n"/>
      <c r="C263" s="11" t="n"/>
      <c r="D263" s="11">
        <f>IF($C263="","",IFERROR(VLOOKUP($C263,Vendors!$A:$B,2,FALSE),""))</f>
        <v/>
      </c>
      <c r="E263" s="11" t="n"/>
      <c r="F263" s="14" t="n"/>
      <c r="G263" s="17" t="n"/>
      <c r="H263" s="14">
        <f>IF($F263="","",ROUND($F263*$G263,0))</f>
        <v/>
      </c>
      <c r="I263" s="14">
        <f>IF($F263="","",$F263+$H263)</f>
        <v/>
      </c>
      <c r="J263" s="14">
        <f>IF($A263="","",SUMIFS(AP_Payments!$D:$D,AP_Payments!$B:$B,$A263))</f>
        <v/>
      </c>
      <c r="K263" s="14">
        <f>IF($A263="","",MAX(0,$I263-$J263))</f>
        <v/>
      </c>
      <c r="L263" s="11" t="n"/>
      <c r="M263" s="15">
        <f>IF(OR($B263="", $L263=""),"", $B263+IFERROR(VLOOKUP($L263,Terms!$A:$B,2,FALSE),0))</f>
        <v/>
      </c>
      <c r="N263" s="16">
        <f>IF(OR($M263="", $K263&lt;=0),"", Settings!$B$3-$M263)</f>
        <v/>
      </c>
      <c r="O263" s="11">
        <f>IF($A263="","",IF($K263=0,"Paid",IF($J263=0,"Open","Partially Paid")))</f>
        <v/>
      </c>
      <c r="P263" s="11" t="n"/>
      <c r="Q263" s="11" t="n"/>
    </row>
    <row r="264">
      <c r="A264" s="11" t="n"/>
      <c r="B264" s="15" t="n"/>
      <c r="C264" s="11" t="n"/>
      <c r="D264" s="11">
        <f>IF($C264="","",IFERROR(VLOOKUP($C264,Vendors!$A:$B,2,FALSE),""))</f>
        <v/>
      </c>
      <c r="E264" s="11" t="n"/>
      <c r="F264" s="14" t="n"/>
      <c r="G264" s="17" t="n"/>
      <c r="H264" s="14">
        <f>IF($F264="","",ROUND($F264*$G264,0))</f>
        <v/>
      </c>
      <c r="I264" s="14">
        <f>IF($F264="","",$F264+$H264)</f>
        <v/>
      </c>
      <c r="J264" s="14">
        <f>IF($A264="","",SUMIFS(AP_Payments!$D:$D,AP_Payments!$B:$B,$A264))</f>
        <v/>
      </c>
      <c r="K264" s="14">
        <f>IF($A264="","",MAX(0,$I264-$J264))</f>
        <v/>
      </c>
      <c r="L264" s="11" t="n"/>
      <c r="M264" s="15">
        <f>IF(OR($B264="", $L264=""),"", $B264+IFERROR(VLOOKUP($L264,Terms!$A:$B,2,FALSE),0))</f>
        <v/>
      </c>
      <c r="N264" s="16">
        <f>IF(OR($M264="", $K264&lt;=0),"", Settings!$B$3-$M264)</f>
        <v/>
      </c>
      <c r="O264" s="11">
        <f>IF($A264="","",IF($K264=0,"Paid",IF($J264=0,"Open","Partially Paid")))</f>
        <v/>
      </c>
      <c r="P264" s="11" t="n"/>
      <c r="Q264" s="11" t="n"/>
    </row>
    <row r="265">
      <c r="A265" s="11" t="n"/>
      <c r="B265" s="15" t="n"/>
      <c r="C265" s="11" t="n"/>
      <c r="D265" s="11">
        <f>IF($C265="","",IFERROR(VLOOKUP($C265,Vendors!$A:$B,2,FALSE),""))</f>
        <v/>
      </c>
      <c r="E265" s="11" t="n"/>
      <c r="F265" s="14" t="n"/>
      <c r="G265" s="17" t="n"/>
      <c r="H265" s="14">
        <f>IF($F265="","",ROUND($F265*$G265,0))</f>
        <v/>
      </c>
      <c r="I265" s="14">
        <f>IF($F265="","",$F265+$H265)</f>
        <v/>
      </c>
      <c r="J265" s="14">
        <f>IF($A265="","",SUMIFS(AP_Payments!$D:$D,AP_Payments!$B:$B,$A265))</f>
        <v/>
      </c>
      <c r="K265" s="14">
        <f>IF($A265="","",MAX(0,$I265-$J265))</f>
        <v/>
      </c>
      <c r="L265" s="11" t="n"/>
      <c r="M265" s="15">
        <f>IF(OR($B265="", $L265=""),"", $B265+IFERROR(VLOOKUP($L265,Terms!$A:$B,2,FALSE),0))</f>
        <v/>
      </c>
      <c r="N265" s="16">
        <f>IF(OR($M265="", $K265&lt;=0),"", Settings!$B$3-$M265)</f>
        <v/>
      </c>
      <c r="O265" s="11">
        <f>IF($A265="","",IF($K265=0,"Paid",IF($J265=0,"Open","Partially Paid")))</f>
        <v/>
      </c>
      <c r="P265" s="11" t="n"/>
      <c r="Q265" s="11" t="n"/>
    </row>
    <row r="266">
      <c r="A266" s="11" t="n"/>
      <c r="B266" s="15" t="n"/>
      <c r="C266" s="11" t="n"/>
      <c r="D266" s="11">
        <f>IF($C266="","",IFERROR(VLOOKUP($C266,Vendors!$A:$B,2,FALSE),""))</f>
        <v/>
      </c>
      <c r="E266" s="11" t="n"/>
      <c r="F266" s="14" t="n"/>
      <c r="G266" s="17" t="n"/>
      <c r="H266" s="14">
        <f>IF($F266="","",ROUND($F266*$G266,0))</f>
        <v/>
      </c>
      <c r="I266" s="14">
        <f>IF($F266="","",$F266+$H266)</f>
        <v/>
      </c>
      <c r="J266" s="14">
        <f>IF($A266="","",SUMIFS(AP_Payments!$D:$D,AP_Payments!$B:$B,$A266))</f>
        <v/>
      </c>
      <c r="K266" s="14">
        <f>IF($A266="","",MAX(0,$I266-$J266))</f>
        <v/>
      </c>
      <c r="L266" s="11" t="n"/>
      <c r="M266" s="15">
        <f>IF(OR($B266="", $L266=""),"", $B266+IFERROR(VLOOKUP($L266,Terms!$A:$B,2,FALSE),0))</f>
        <v/>
      </c>
      <c r="N266" s="16">
        <f>IF(OR($M266="", $K266&lt;=0),"", Settings!$B$3-$M266)</f>
        <v/>
      </c>
      <c r="O266" s="11">
        <f>IF($A266="","",IF($K266=0,"Paid",IF($J266=0,"Open","Partially Paid")))</f>
        <v/>
      </c>
      <c r="P266" s="11" t="n"/>
      <c r="Q266" s="11" t="n"/>
    </row>
    <row r="267">
      <c r="A267" s="11" t="n"/>
      <c r="B267" s="15" t="n"/>
      <c r="C267" s="11" t="n"/>
      <c r="D267" s="11">
        <f>IF($C267="","",IFERROR(VLOOKUP($C267,Vendors!$A:$B,2,FALSE),""))</f>
        <v/>
      </c>
      <c r="E267" s="11" t="n"/>
      <c r="F267" s="14" t="n"/>
      <c r="G267" s="17" t="n"/>
      <c r="H267" s="14">
        <f>IF($F267="","",ROUND($F267*$G267,0))</f>
        <v/>
      </c>
      <c r="I267" s="14">
        <f>IF($F267="","",$F267+$H267)</f>
        <v/>
      </c>
      <c r="J267" s="14">
        <f>IF($A267="","",SUMIFS(AP_Payments!$D:$D,AP_Payments!$B:$B,$A267))</f>
        <v/>
      </c>
      <c r="K267" s="14">
        <f>IF($A267="","",MAX(0,$I267-$J267))</f>
        <v/>
      </c>
      <c r="L267" s="11" t="n"/>
      <c r="M267" s="15">
        <f>IF(OR($B267="", $L267=""),"", $B267+IFERROR(VLOOKUP($L267,Terms!$A:$B,2,FALSE),0))</f>
        <v/>
      </c>
      <c r="N267" s="16">
        <f>IF(OR($M267="", $K267&lt;=0),"", Settings!$B$3-$M267)</f>
        <v/>
      </c>
      <c r="O267" s="11">
        <f>IF($A267="","",IF($K267=0,"Paid",IF($J267=0,"Open","Partially Paid")))</f>
        <v/>
      </c>
      <c r="P267" s="11" t="n"/>
      <c r="Q267" s="11" t="n"/>
    </row>
    <row r="268">
      <c r="A268" s="11" t="n"/>
      <c r="B268" s="15" t="n"/>
      <c r="C268" s="11" t="n"/>
      <c r="D268" s="11">
        <f>IF($C268="","",IFERROR(VLOOKUP($C268,Vendors!$A:$B,2,FALSE),""))</f>
        <v/>
      </c>
      <c r="E268" s="11" t="n"/>
      <c r="F268" s="14" t="n"/>
      <c r="G268" s="17" t="n"/>
      <c r="H268" s="14">
        <f>IF($F268="","",ROUND($F268*$G268,0))</f>
        <v/>
      </c>
      <c r="I268" s="14">
        <f>IF($F268="","",$F268+$H268)</f>
        <v/>
      </c>
      <c r="J268" s="14">
        <f>IF($A268="","",SUMIFS(AP_Payments!$D:$D,AP_Payments!$B:$B,$A268))</f>
        <v/>
      </c>
      <c r="K268" s="14">
        <f>IF($A268="","",MAX(0,$I268-$J268))</f>
        <v/>
      </c>
      <c r="L268" s="11" t="n"/>
      <c r="M268" s="15">
        <f>IF(OR($B268="", $L268=""),"", $B268+IFERROR(VLOOKUP($L268,Terms!$A:$B,2,FALSE),0))</f>
        <v/>
      </c>
      <c r="N268" s="16">
        <f>IF(OR($M268="", $K268&lt;=0),"", Settings!$B$3-$M268)</f>
        <v/>
      </c>
      <c r="O268" s="11">
        <f>IF($A268="","",IF($K268=0,"Paid",IF($J268=0,"Open","Partially Paid")))</f>
        <v/>
      </c>
      <c r="P268" s="11" t="n"/>
      <c r="Q268" s="11" t="n"/>
    </row>
    <row r="269">
      <c r="A269" s="11" t="n"/>
      <c r="B269" s="15" t="n"/>
      <c r="C269" s="11" t="n"/>
      <c r="D269" s="11">
        <f>IF($C269="","",IFERROR(VLOOKUP($C269,Vendors!$A:$B,2,FALSE),""))</f>
        <v/>
      </c>
      <c r="E269" s="11" t="n"/>
      <c r="F269" s="14" t="n"/>
      <c r="G269" s="17" t="n"/>
      <c r="H269" s="14">
        <f>IF($F269="","",ROUND($F269*$G269,0))</f>
        <v/>
      </c>
      <c r="I269" s="14">
        <f>IF($F269="","",$F269+$H269)</f>
        <v/>
      </c>
      <c r="J269" s="14">
        <f>IF($A269="","",SUMIFS(AP_Payments!$D:$D,AP_Payments!$B:$B,$A269))</f>
        <v/>
      </c>
      <c r="K269" s="14">
        <f>IF($A269="","",MAX(0,$I269-$J269))</f>
        <v/>
      </c>
      <c r="L269" s="11" t="n"/>
      <c r="M269" s="15">
        <f>IF(OR($B269="", $L269=""),"", $B269+IFERROR(VLOOKUP($L269,Terms!$A:$B,2,FALSE),0))</f>
        <v/>
      </c>
      <c r="N269" s="16">
        <f>IF(OR($M269="", $K269&lt;=0),"", Settings!$B$3-$M269)</f>
        <v/>
      </c>
      <c r="O269" s="11">
        <f>IF($A269="","",IF($K269=0,"Paid",IF($J269=0,"Open","Partially Paid")))</f>
        <v/>
      </c>
      <c r="P269" s="11" t="n"/>
      <c r="Q269" s="11" t="n"/>
    </row>
    <row r="270">
      <c r="A270" s="11" t="n"/>
      <c r="B270" s="15" t="n"/>
      <c r="C270" s="11" t="n"/>
      <c r="D270" s="11">
        <f>IF($C270="","",IFERROR(VLOOKUP($C270,Vendors!$A:$B,2,FALSE),""))</f>
        <v/>
      </c>
      <c r="E270" s="11" t="n"/>
      <c r="F270" s="14" t="n"/>
      <c r="G270" s="17" t="n"/>
      <c r="H270" s="14">
        <f>IF($F270="","",ROUND($F270*$G270,0))</f>
        <v/>
      </c>
      <c r="I270" s="14">
        <f>IF($F270="","",$F270+$H270)</f>
        <v/>
      </c>
      <c r="J270" s="14">
        <f>IF($A270="","",SUMIFS(AP_Payments!$D:$D,AP_Payments!$B:$B,$A270))</f>
        <v/>
      </c>
      <c r="K270" s="14">
        <f>IF($A270="","",MAX(0,$I270-$J270))</f>
        <v/>
      </c>
      <c r="L270" s="11" t="n"/>
      <c r="M270" s="15">
        <f>IF(OR($B270="", $L270=""),"", $B270+IFERROR(VLOOKUP($L270,Terms!$A:$B,2,FALSE),0))</f>
        <v/>
      </c>
      <c r="N270" s="16">
        <f>IF(OR($M270="", $K270&lt;=0),"", Settings!$B$3-$M270)</f>
        <v/>
      </c>
      <c r="O270" s="11">
        <f>IF($A270="","",IF($K270=0,"Paid",IF($J270=0,"Open","Partially Paid")))</f>
        <v/>
      </c>
      <c r="P270" s="11" t="n"/>
      <c r="Q270" s="11" t="n"/>
    </row>
    <row r="271">
      <c r="A271" s="11" t="n"/>
      <c r="B271" s="15" t="n"/>
      <c r="C271" s="11" t="n"/>
      <c r="D271" s="11">
        <f>IF($C271="","",IFERROR(VLOOKUP($C271,Vendors!$A:$B,2,FALSE),""))</f>
        <v/>
      </c>
      <c r="E271" s="11" t="n"/>
      <c r="F271" s="14" t="n"/>
      <c r="G271" s="17" t="n"/>
      <c r="H271" s="14">
        <f>IF($F271="","",ROUND($F271*$G271,0))</f>
        <v/>
      </c>
      <c r="I271" s="14">
        <f>IF($F271="","",$F271+$H271)</f>
        <v/>
      </c>
      <c r="J271" s="14">
        <f>IF($A271="","",SUMIFS(AP_Payments!$D:$D,AP_Payments!$B:$B,$A271))</f>
        <v/>
      </c>
      <c r="K271" s="14">
        <f>IF($A271="","",MAX(0,$I271-$J271))</f>
        <v/>
      </c>
      <c r="L271" s="11" t="n"/>
      <c r="M271" s="15">
        <f>IF(OR($B271="", $L271=""),"", $B271+IFERROR(VLOOKUP($L271,Terms!$A:$B,2,FALSE),0))</f>
        <v/>
      </c>
      <c r="N271" s="16">
        <f>IF(OR($M271="", $K271&lt;=0),"", Settings!$B$3-$M271)</f>
        <v/>
      </c>
      <c r="O271" s="11">
        <f>IF($A271="","",IF($K271=0,"Paid",IF($J271=0,"Open","Partially Paid")))</f>
        <v/>
      </c>
      <c r="P271" s="11" t="n"/>
      <c r="Q271" s="11" t="n"/>
    </row>
    <row r="272">
      <c r="A272" s="11" t="n"/>
      <c r="B272" s="15" t="n"/>
      <c r="C272" s="11" t="n"/>
      <c r="D272" s="11">
        <f>IF($C272="","",IFERROR(VLOOKUP($C272,Vendors!$A:$B,2,FALSE),""))</f>
        <v/>
      </c>
      <c r="E272" s="11" t="n"/>
      <c r="F272" s="14" t="n"/>
      <c r="G272" s="17" t="n"/>
      <c r="H272" s="14">
        <f>IF($F272="","",ROUND($F272*$G272,0))</f>
        <v/>
      </c>
      <c r="I272" s="14">
        <f>IF($F272="","",$F272+$H272)</f>
        <v/>
      </c>
      <c r="J272" s="14">
        <f>IF($A272="","",SUMIFS(AP_Payments!$D:$D,AP_Payments!$B:$B,$A272))</f>
        <v/>
      </c>
      <c r="K272" s="14">
        <f>IF($A272="","",MAX(0,$I272-$J272))</f>
        <v/>
      </c>
      <c r="L272" s="11" t="n"/>
      <c r="M272" s="15">
        <f>IF(OR($B272="", $L272=""),"", $B272+IFERROR(VLOOKUP($L272,Terms!$A:$B,2,FALSE),0))</f>
        <v/>
      </c>
      <c r="N272" s="16">
        <f>IF(OR($M272="", $K272&lt;=0),"", Settings!$B$3-$M272)</f>
        <v/>
      </c>
      <c r="O272" s="11">
        <f>IF($A272="","",IF($K272=0,"Paid",IF($J272=0,"Open","Partially Paid")))</f>
        <v/>
      </c>
      <c r="P272" s="11" t="n"/>
      <c r="Q272" s="11" t="n"/>
    </row>
    <row r="273">
      <c r="A273" s="11" t="n"/>
      <c r="B273" s="15" t="n"/>
      <c r="C273" s="11" t="n"/>
      <c r="D273" s="11">
        <f>IF($C273="","",IFERROR(VLOOKUP($C273,Vendors!$A:$B,2,FALSE),""))</f>
        <v/>
      </c>
      <c r="E273" s="11" t="n"/>
      <c r="F273" s="14" t="n"/>
      <c r="G273" s="17" t="n"/>
      <c r="H273" s="14">
        <f>IF($F273="","",ROUND($F273*$G273,0))</f>
        <v/>
      </c>
      <c r="I273" s="14">
        <f>IF($F273="","",$F273+$H273)</f>
        <v/>
      </c>
      <c r="J273" s="14">
        <f>IF($A273="","",SUMIFS(AP_Payments!$D:$D,AP_Payments!$B:$B,$A273))</f>
        <v/>
      </c>
      <c r="K273" s="14">
        <f>IF($A273="","",MAX(0,$I273-$J273))</f>
        <v/>
      </c>
      <c r="L273" s="11" t="n"/>
      <c r="M273" s="15">
        <f>IF(OR($B273="", $L273=""),"", $B273+IFERROR(VLOOKUP($L273,Terms!$A:$B,2,FALSE),0))</f>
        <v/>
      </c>
      <c r="N273" s="16">
        <f>IF(OR($M273="", $K273&lt;=0),"", Settings!$B$3-$M273)</f>
        <v/>
      </c>
      <c r="O273" s="11">
        <f>IF($A273="","",IF($K273=0,"Paid",IF($J273=0,"Open","Partially Paid")))</f>
        <v/>
      </c>
      <c r="P273" s="11" t="n"/>
      <c r="Q273" s="11" t="n"/>
    </row>
    <row r="274">
      <c r="A274" s="11" t="n"/>
      <c r="B274" s="15" t="n"/>
      <c r="C274" s="11" t="n"/>
      <c r="D274" s="11">
        <f>IF($C274="","",IFERROR(VLOOKUP($C274,Vendors!$A:$B,2,FALSE),""))</f>
        <v/>
      </c>
      <c r="E274" s="11" t="n"/>
      <c r="F274" s="14" t="n"/>
      <c r="G274" s="17" t="n"/>
      <c r="H274" s="14">
        <f>IF($F274="","",ROUND($F274*$G274,0))</f>
        <v/>
      </c>
      <c r="I274" s="14">
        <f>IF($F274="","",$F274+$H274)</f>
        <v/>
      </c>
      <c r="J274" s="14">
        <f>IF($A274="","",SUMIFS(AP_Payments!$D:$D,AP_Payments!$B:$B,$A274))</f>
        <v/>
      </c>
      <c r="K274" s="14">
        <f>IF($A274="","",MAX(0,$I274-$J274))</f>
        <v/>
      </c>
      <c r="L274" s="11" t="n"/>
      <c r="M274" s="15">
        <f>IF(OR($B274="", $L274=""),"", $B274+IFERROR(VLOOKUP($L274,Terms!$A:$B,2,FALSE),0))</f>
        <v/>
      </c>
      <c r="N274" s="16">
        <f>IF(OR($M274="", $K274&lt;=0),"", Settings!$B$3-$M274)</f>
        <v/>
      </c>
      <c r="O274" s="11">
        <f>IF($A274="","",IF($K274=0,"Paid",IF($J274=0,"Open","Partially Paid")))</f>
        <v/>
      </c>
      <c r="P274" s="11" t="n"/>
      <c r="Q274" s="11" t="n"/>
    </row>
    <row r="275">
      <c r="A275" s="11" t="n"/>
      <c r="B275" s="15" t="n"/>
      <c r="C275" s="11" t="n"/>
      <c r="D275" s="11">
        <f>IF($C275="","",IFERROR(VLOOKUP($C275,Vendors!$A:$B,2,FALSE),""))</f>
        <v/>
      </c>
      <c r="E275" s="11" t="n"/>
      <c r="F275" s="14" t="n"/>
      <c r="G275" s="17" t="n"/>
      <c r="H275" s="14">
        <f>IF($F275="","",ROUND($F275*$G275,0))</f>
        <v/>
      </c>
      <c r="I275" s="14">
        <f>IF($F275="","",$F275+$H275)</f>
        <v/>
      </c>
      <c r="J275" s="14">
        <f>IF($A275="","",SUMIFS(AP_Payments!$D:$D,AP_Payments!$B:$B,$A275))</f>
        <v/>
      </c>
      <c r="K275" s="14">
        <f>IF($A275="","",MAX(0,$I275-$J275))</f>
        <v/>
      </c>
      <c r="L275" s="11" t="n"/>
      <c r="M275" s="15">
        <f>IF(OR($B275="", $L275=""),"", $B275+IFERROR(VLOOKUP($L275,Terms!$A:$B,2,FALSE),0))</f>
        <v/>
      </c>
      <c r="N275" s="16">
        <f>IF(OR($M275="", $K275&lt;=0),"", Settings!$B$3-$M275)</f>
        <v/>
      </c>
      <c r="O275" s="11">
        <f>IF($A275="","",IF($K275=0,"Paid",IF($J275=0,"Open","Partially Paid")))</f>
        <v/>
      </c>
      <c r="P275" s="11" t="n"/>
      <c r="Q275" s="11" t="n"/>
    </row>
    <row r="276">
      <c r="A276" s="11" t="n"/>
      <c r="B276" s="15" t="n"/>
      <c r="C276" s="11" t="n"/>
      <c r="D276" s="11">
        <f>IF($C276="","",IFERROR(VLOOKUP($C276,Vendors!$A:$B,2,FALSE),""))</f>
        <v/>
      </c>
      <c r="E276" s="11" t="n"/>
      <c r="F276" s="14" t="n"/>
      <c r="G276" s="17" t="n"/>
      <c r="H276" s="14">
        <f>IF($F276="","",ROUND($F276*$G276,0))</f>
        <v/>
      </c>
      <c r="I276" s="14">
        <f>IF($F276="","",$F276+$H276)</f>
        <v/>
      </c>
      <c r="J276" s="14">
        <f>IF($A276="","",SUMIFS(AP_Payments!$D:$D,AP_Payments!$B:$B,$A276))</f>
        <v/>
      </c>
      <c r="K276" s="14">
        <f>IF($A276="","",MAX(0,$I276-$J276))</f>
        <v/>
      </c>
      <c r="L276" s="11" t="n"/>
      <c r="M276" s="15">
        <f>IF(OR($B276="", $L276=""),"", $B276+IFERROR(VLOOKUP($L276,Terms!$A:$B,2,FALSE),0))</f>
        <v/>
      </c>
      <c r="N276" s="16">
        <f>IF(OR($M276="", $K276&lt;=0),"", Settings!$B$3-$M276)</f>
        <v/>
      </c>
      <c r="O276" s="11">
        <f>IF($A276="","",IF($K276=0,"Paid",IF($J276=0,"Open","Partially Paid")))</f>
        <v/>
      </c>
      <c r="P276" s="11" t="n"/>
      <c r="Q276" s="11" t="n"/>
    </row>
    <row r="277">
      <c r="A277" s="11" t="n"/>
      <c r="B277" s="15" t="n"/>
      <c r="C277" s="11" t="n"/>
      <c r="D277" s="11">
        <f>IF($C277="","",IFERROR(VLOOKUP($C277,Vendors!$A:$B,2,FALSE),""))</f>
        <v/>
      </c>
      <c r="E277" s="11" t="n"/>
      <c r="F277" s="14" t="n"/>
      <c r="G277" s="17" t="n"/>
      <c r="H277" s="14">
        <f>IF($F277="","",ROUND($F277*$G277,0))</f>
        <v/>
      </c>
      <c r="I277" s="14">
        <f>IF($F277="","",$F277+$H277)</f>
        <v/>
      </c>
      <c r="J277" s="14">
        <f>IF($A277="","",SUMIFS(AP_Payments!$D:$D,AP_Payments!$B:$B,$A277))</f>
        <v/>
      </c>
      <c r="K277" s="14">
        <f>IF($A277="","",MAX(0,$I277-$J277))</f>
        <v/>
      </c>
      <c r="L277" s="11" t="n"/>
      <c r="M277" s="15">
        <f>IF(OR($B277="", $L277=""),"", $B277+IFERROR(VLOOKUP($L277,Terms!$A:$B,2,FALSE),0))</f>
        <v/>
      </c>
      <c r="N277" s="16">
        <f>IF(OR($M277="", $K277&lt;=0),"", Settings!$B$3-$M277)</f>
        <v/>
      </c>
      <c r="O277" s="11">
        <f>IF($A277="","",IF($K277=0,"Paid",IF($J277=0,"Open","Partially Paid")))</f>
        <v/>
      </c>
      <c r="P277" s="11" t="n"/>
      <c r="Q277" s="11" t="n"/>
    </row>
    <row r="278">
      <c r="A278" s="11" t="n"/>
      <c r="B278" s="15" t="n"/>
      <c r="C278" s="11" t="n"/>
      <c r="D278" s="11">
        <f>IF($C278="","",IFERROR(VLOOKUP($C278,Vendors!$A:$B,2,FALSE),""))</f>
        <v/>
      </c>
      <c r="E278" s="11" t="n"/>
      <c r="F278" s="14" t="n"/>
      <c r="G278" s="17" t="n"/>
      <c r="H278" s="14">
        <f>IF($F278="","",ROUND($F278*$G278,0))</f>
        <v/>
      </c>
      <c r="I278" s="14">
        <f>IF($F278="","",$F278+$H278)</f>
        <v/>
      </c>
      <c r="J278" s="14">
        <f>IF($A278="","",SUMIFS(AP_Payments!$D:$D,AP_Payments!$B:$B,$A278))</f>
        <v/>
      </c>
      <c r="K278" s="14">
        <f>IF($A278="","",MAX(0,$I278-$J278))</f>
        <v/>
      </c>
      <c r="L278" s="11" t="n"/>
      <c r="M278" s="15">
        <f>IF(OR($B278="", $L278=""),"", $B278+IFERROR(VLOOKUP($L278,Terms!$A:$B,2,FALSE),0))</f>
        <v/>
      </c>
      <c r="N278" s="16">
        <f>IF(OR($M278="", $K278&lt;=0),"", Settings!$B$3-$M278)</f>
        <v/>
      </c>
      <c r="O278" s="11">
        <f>IF($A278="","",IF($K278=0,"Paid",IF($J278=0,"Open","Partially Paid")))</f>
        <v/>
      </c>
      <c r="P278" s="11" t="n"/>
      <c r="Q278" s="11" t="n"/>
    </row>
    <row r="279">
      <c r="A279" s="11" t="n"/>
      <c r="B279" s="15" t="n"/>
      <c r="C279" s="11" t="n"/>
      <c r="D279" s="11">
        <f>IF($C279="","",IFERROR(VLOOKUP($C279,Vendors!$A:$B,2,FALSE),""))</f>
        <v/>
      </c>
      <c r="E279" s="11" t="n"/>
      <c r="F279" s="14" t="n"/>
      <c r="G279" s="17" t="n"/>
      <c r="H279" s="14">
        <f>IF($F279="","",ROUND($F279*$G279,0))</f>
        <v/>
      </c>
      <c r="I279" s="14">
        <f>IF($F279="","",$F279+$H279)</f>
        <v/>
      </c>
      <c r="J279" s="14">
        <f>IF($A279="","",SUMIFS(AP_Payments!$D:$D,AP_Payments!$B:$B,$A279))</f>
        <v/>
      </c>
      <c r="K279" s="14">
        <f>IF($A279="","",MAX(0,$I279-$J279))</f>
        <v/>
      </c>
      <c r="L279" s="11" t="n"/>
      <c r="M279" s="15">
        <f>IF(OR($B279="", $L279=""),"", $B279+IFERROR(VLOOKUP($L279,Terms!$A:$B,2,FALSE),0))</f>
        <v/>
      </c>
      <c r="N279" s="16">
        <f>IF(OR($M279="", $K279&lt;=0),"", Settings!$B$3-$M279)</f>
        <v/>
      </c>
      <c r="O279" s="11">
        <f>IF($A279="","",IF($K279=0,"Paid",IF($J279=0,"Open","Partially Paid")))</f>
        <v/>
      </c>
      <c r="P279" s="11" t="n"/>
      <c r="Q279" s="11" t="n"/>
    </row>
    <row r="280">
      <c r="A280" s="11" t="n"/>
      <c r="B280" s="15" t="n"/>
      <c r="C280" s="11" t="n"/>
      <c r="D280" s="11">
        <f>IF($C280="","",IFERROR(VLOOKUP($C280,Vendors!$A:$B,2,FALSE),""))</f>
        <v/>
      </c>
      <c r="E280" s="11" t="n"/>
      <c r="F280" s="14" t="n"/>
      <c r="G280" s="17" t="n"/>
      <c r="H280" s="14">
        <f>IF($F280="","",ROUND($F280*$G280,0))</f>
        <v/>
      </c>
      <c r="I280" s="14">
        <f>IF($F280="","",$F280+$H280)</f>
        <v/>
      </c>
      <c r="J280" s="14">
        <f>IF($A280="","",SUMIFS(AP_Payments!$D:$D,AP_Payments!$B:$B,$A280))</f>
        <v/>
      </c>
      <c r="K280" s="14">
        <f>IF($A280="","",MAX(0,$I280-$J280))</f>
        <v/>
      </c>
      <c r="L280" s="11" t="n"/>
      <c r="M280" s="15">
        <f>IF(OR($B280="", $L280=""),"", $B280+IFERROR(VLOOKUP($L280,Terms!$A:$B,2,FALSE),0))</f>
        <v/>
      </c>
      <c r="N280" s="16">
        <f>IF(OR($M280="", $K280&lt;=0),"", Settings!$B$3-$M280)</f>
        <v/>
      </c>
      <c r="O280" s="11">
        <f>IF($A280="","",IF($K280=0,"Paid",IF($J280=0,"Open","Partially Paid")))</f>
        <v/>
      </c>
      <c r="P280" s="11" t="n"/>
      <c r="Q280" s="11" t="n"/>
    </row>
    <row r="281">
      <c r="A281" s="11" t="n"/>
      <c r="B281" s="15" t="n"/>
      <c r="C281" s="11" t="n"/>
      <c r="D281" s="11">
        <f>IF($C281="","",IFERROR(VLOOKUP($C281,Vendors!$A:$B,2,FALSE),""))</f>
        <v/>
      </c>
      <c r="E281" s="11" t="n"/>
      <c r="F281" s="14" t="n"/>
      <c r="G281" s="17" t="n"/>
      <c r="H281" s="14">
        <f>IF($F281="","",ROUND($F281*$G281,0))</f>
        <v/>
      </c>
      <c r="I281" s="14">
        <f>IF($F281="","",$F281+$H281)</f>
        <v/>
      </c>
      <c r="J281" s="14">
        <f>IF($A281="","",SUMIFS(AP_Payments!$D:$D,AP_Payments!$B:$B,$A281))</f>
        <v/>
      </c>
      <c r="K281" s="14">
        <f>IF($A281="","",MAX(0,$I281-$J281))</f>
        <v/>
      </c>
      <c r="L281" s="11" t="n"/>
      <c r="M281" s="15">
        <f>IF(OR($B281="", $L281=""),"", $B281+IFERROR(VLOOKUP($L281,Terms!$A:$B,2,FALSE),0))</f>
        <v/>
      </c>
      <c r="N281" s="16">
        <f>IF(OR($M281="", $K281&lt;=0),"", Settings!$B$3-$M281)</f>
        <v/>
      </c>
      <c r="O281" s="11">
        <f>IF($A281="","",IF($K281=0,"Paid",IF($J281=0,"Open","Partially Paid")))</f>
        <v/>
      </c>
      <c r="P281" s="11" t="n"/>
      <c r="Q281" s="11" t="n"/>
    </row>
    <row r="282">
      <c r="A282" s="11" t="n"/>
      <c r="B282" s="15" t="n"/>
      <c r="C282" s="11" t="n"/>
      <c r="D282" s="11">
        <f>IF($C282="","",IFERROR(VLOOKUP($C282,Vendors!$A:$B,2,FALSE),""))</f>
        <v/>
      </c>
      <c r="E282" s="11" t="n"/>
      <c r="F282" s="14" t="n"/>
      <c r="G282" s="17" t="n"/>
      <c r="H282" s="14">
        <f>IF($F282="","",ROUND($F282*$G282,0))</f>
        <v/>
      </c>
      <c r="I282" s="14">
        <f>IF($F282="","",$F282+$H282)</f>
        <v/>
      </c>
      <c r="J282" s="14">
        <f>IF($A282="","",SUMIFS(AP_Payments!$D:$D,AP_Payments!$B:$B,$A282))</f>
        <v/>
      </c>
      <c r="K282" s="14">
        <f>IF($A282="","",MAX(0,$I282-$J282))</f>
        <v/>
      </c>
      <c r="L282" s="11" t="n"/>
      <c r="M282" s="15">
        <f>IF(OR($B282="", $L282=""),"", $B282+IFERROR(VLOOKUP($L282,Terms!$A:$B,2,FALSE),0))</f>
        <v/>
      </c>
      <c r="N282" s="16">
        <f>IF(OR($M282="", $K282&lt;=0),"", Settings!$B$3-$M282)</f>
        <v/>
      </c>
      <c r="O282" s="11">
        <f>IF($A282="","",IF($K282=0,"Paid",IF($J282=0,"Open","Partially Paid")))</f>
        <v/>
      </c>
      <c r="P282" s="11" t="n"/>
      <c r="Q282" s="11" t="n"/>
    </row>
    <row r="283">
      <c r="A283" s="11" t="n"/>
      <c r="B283" s="15" t="n"/>
      <c r="C283" s="11" t="n"/>
      <c r="D283" s="11">
        <f>IF($C283="","",IFERROR(VLOOKUP($C283,Vendors!$A:$B,2,FALSE),""))</f>
        <v/>
      </c>
      <c r="E283" s="11" t="n"/>
      <c r="F283" s="14" t="n"/>
      <c r="G283" s="17" t="n"/>
      <c r="H283" s="14">
        <f>IF($F283="","",ROUND($F283*$G283,0))</f>
        <v/>
      </c>
      <c r="I283" s="14">
        <f>IF($F283="","",$F283+$H283)</f>
        <v/>
      </c>
      <c r="J283" s="14">
        <f>IF($A283="","",SUMIFS(AP_Payments!$D:$D,AP_Payments!$B:$B,$A283))</f>
        <v/>
      </c>
      <c r="K283" s="14">
        <f>IF($A283="","",MAX(0,$I283-$J283))</f>
        <v/>
      </c>
      <c r="L283" s="11" t="n"/>
      <c r="M283" s="15">
        <f>IF(OR($B283="", $L283=""),"", $B283+IFERROR(VLOOKUP($L283,Terms!$A:$B,2,FALSE),0))</f>
        <v/>
      </c>
      <c r="N283" s="16">
        <f>IF(OR($M283="", $K283&lt;=0),"", Settings!$B$3-$M283)</f>
        <v/>
      </c>
      <c r="O283" s="11">
        <f>IF($A283="","",IF($K283=0,"Paid",IF($J283=0,"Open","Partially Paid")))</f>
        <v/>
      </c>
      <c r="P283" s="11" t="n"/>
      <c r="Q283" s="11" t="n"/>
    </row>
    <row r="284">
      <c r="A284" s="11" t="n"/>
      <c r="B284" s="15" t="n"/>
      <c r="C284" s="11" t="n"/>
      <c r="D284" s="11">
        <f>IF($C284="","",IFERROR(VLOOKUP($C284,Vendors!$A:$B,2,FALSE),""))</f>
        <v/>
      </c>
      <c r="E284" s="11" t="n"/>
      <c r="F284" s="14" t="n"/>
      <c r="G284" s="17" t="n"/>
      <c r="H284" s="14">
        <f>IF($F284="","",ROUND($F284*$G284,0))</f>
        <v/>
      </c>
      <c r="I284" s="14">
        <f>IF($F284="","",$F284+$H284)</f>
        <v/>
      </c>
      <c r="J284" s="14">
        <f>IF($A284="","",SUMIFS(AP_Payments!$D:$D,AP_Payments!$B:$B,$A284))</f>
        <v/>
      </c>
      <c r="K284" s="14">
        <f>IF($A284="","",MAX(0,$I284-$J284))</f>
        <v/>
      </c>
      <c r="L284" s="11" t="n"/>
      <c r="M284" s="15">
        <f>IF(OR($B284="", $L284=""),"", $B284+IFERROR(VLOOKUP($L284,Terms!$A:$B,2,FALSE),0))</f>
        <v/>
      </c>
      <c r="N284" s="16">
        <f>IF(OR($M284="", $K284&lt;=0),"", Settings!$B$3-$M284)</f>
        <v/>
      </c>
      <c r="O284" s="11">
        <f>IF($A284="","",IF($K284=0,"Paid",IF($J284=0,"Open","Partially Paid")))</f>
        <v/>
      </c>
      <c r="P284" s="11" t="n"/>
      <c r="Q284" s="11" t="n"/>
    </row>
    <row r="285">
      <c r="A285" s="11" t="n"/>
      <c r="B285" s="15" t="n"/>
      <c r="C285" s="11" t="n"/>
      <c r="D285" s="11">
        <f>IF($C285="","",IFERROR(VLOOKUP($C285,Vendors!$A:$B,2,FALSE),""))</f>
        <v/>
      </c>
      <c r="E285" s="11" t="n"/>
      <c r="F285" s="14" t="n"/>
      <c r="G285" s="17" t="n"/>
      <c r="H285" s="14">
        <f>IF($F285="","",ROUND($F285*$G285,0))</f>
        <v/>
      </c>
      <c r="I285" s="14">
        <f>IF($F285="","",$F285+$H285)</f>
        <v/>
      </c>
      <c r="J285" s="14">
        <f>IF($A285="","",SUMIFS(AP_Payments!$D:$D,AP_Payments!$B:$B,$A285))</f>
        <v/>
      </c>
      <c r="K285" s="14">
        <f>IF($A285="","",MAX(0,$I285-$J285))</f>
        <v/>
      </c>
      <c r="L285" s="11" t="n"/>
      <c r="M285" s="15">
        <f>IF(OR($B285="", $L285=""),"", $B285+IFERROR(VLOOKUP($L285,Terms!$A:$B,2,FALSE),0))</f>
        <v/>
      </c>
      <c r="N285" s="16">
        <f>IF(OR($M285="", $K285&lt;=0),"", Settings!$B$3-$M285)</f>
        <v/>
      </c>
      <c r="O285" s="11">
        <f>IF($A285="","",IF($K285=0,"Paid",IF($J285=0,"Open","Partially Paid")))</f>
        <v/>
      </c>
      <c r="P285" s="11" t="n"/>
      <c r="Q285" s="11" t="n"/>
    </row>
    <row r="286">
      <c r="A286" s="11" t="n"/>
      <c r="B286" s="15" t="n"/>
      <c r="C286" s="11" t="n"/>
      <c r="D286" s="11">
        <f>IF($C286="","",IFERROR(VLOOKUP($C286,Vendors!$A:$B,2,FALSE),""))</f>
        <v/>
      </c>
      <c r="E286" s="11" t="n"/>
      <c r="F286" s="14" t="n"/>
      <c r="G286" s="17" t="n"/>
      <c r="H286" s="14">
        <f>IF($F286="","",ROUND($F286*$G286,0))</f>
        <v/>
      </c>
      <c r="I286" s="14">
        <f>IF($F286="","",$F286+$H286)</f>
        <v/>
      </c>
      <c r="J286" s="14">
        <f>IF($A286="","",SUMIFS(AP_Payments!$D:$D,AP_Payments!$B:$B,$A286))</f>
        <v/>
      </c>
      <c r="K286" s="14">
        <f>IF($A286="","",MAX(0,$I286-$J286))</f>
        <v/>
      </c>
      <c r="L286" s="11" t="n"/>
      <c r="M286" s="15">
        <f>IF(OR($B286="", $L286=""),"", $B286+IFERROR(VLOOKUP($L286,Terms!$A:$B,2,FALSE),0))</f>
        <v/>
      </c>
      <c r="N286" s="16">
        <f>IF(OR($M286="", $K286&lt;=0),"", Settings!$B$3-$M286)</f>
        <v/>
      </c>
      <c r="O286" s="11">
        <f>IF($A286="","",IF($K286=0,"Paid",IF($J286=0,"Open","Partially Paid")))</f>
        <v/>
      </c>
      <c r="P286" s="11" t="n"/>
      <c r="Q286" s="11" t="n"/>
    </row>
    <row r="287">
      <c r="A287" s="11" t="n"/>
      <c r="B287" s="15" t="n"/>
      <c r="C287" s="11" t="n"/>
      <c r="D287" s="11">
        <f>IF($C287="","",IFERROR(VLOOKUP($C287,Vendors!$A:$B,2,FALSE),""))</f>
        <v/>
      </c>
      <c r="E287" s="11" t="n"/>
      <c r="F287" s="14" t="n"/>
      <c r="G287" s="17" t="n"/>
      <c r="H287" s="14">
        <f>IF($F287="","",ROUND($F287*$G287,0))</f>
        <v/>
      </c>
      <c r="I287" s="14">
        <f>IF($F287="","",$F287+$H287)</f>
        <v/>
      </c>
      <c r="J287" s="14">
        <f>IF($A287="","",SUMIFS(AP_Payments!$D:$D,AP_Payments!$B:$B,$A287))</f>
        <v/>
      </c>
      <c r="K287" s="14">
        <f>IF($A287="","",MAX(0,$I287-$J287))</f>
        <v/>
      </c>
      <c r="L287" s="11" t="n"/>
      <c r="M287" s="15">
        <f>IF(OR($B287="", $L287=""),"", $B287+IFERROR(VLOOKUP($L287,Terms!$A:$B,2,FALSE),0))</f>
        <v/>
      </c>
      <c r="N287" s="16">
        <f>IF(OR($M287="", $K287&lt;=0),"", Settings!$B$3-$M287)</f>
        <v/>
      </c>
      <c r="O287" s="11">
        <f>IF($A287="","",IF($K287=0,"Paid",IF($J287=0,"Open","Partially Paid")))</f>
        <v/>
      </c>
      <c r="P287" s="11" t="n"/>
      <c r="Q287" s="11" t="n"/>
    </row>
    <row r="288">
      <c r="A288" s="11" t="n"/>
      <c r="B288" s="15" t="n"/>
      <c r="C288" s="11" t="n"/>
      <c r="D288" s="11">
        <f>IF($C288="","",IFERROR(VLOOKUP($C288,Vendors!$A:$B,2,FALSE),""))</f>
        <v/>
      </c>
      <c r="E288" s="11" t="n"/>
      <c r="F288" s="14" t="n"/>
      <c r="G288" s="17" t="n"/>
      <c r="H288" s="14">
        <f>IF($F288="","",ROUND($F288*$G288,0))</f>
        <v/>
      </c>
      <c r="I288" s="14">
        <f>IF($F288="","",$F288+$H288)</f>
        <v/>
      </c>
      <c r="J288" s="14">
        <f>IF($A288="","",SUMIFS(AP_Payments!$D:$D,AP_Payments!$B:$B,$A288))</f>
        <v/>
      </c>
      <c r="K288" s="14">
        <f>IF($A288="","",MAX(0,$I288-$J288))</f>
        <v/>
      </c>
      <c r="L288" s="11" t="n"/>
      <c r="M288" s="15">
        <f>IF(OR($B288="", $L288=""),"", $B288+IFERROR(VLOOKUP($L288,Terms!$A:$B,2,FALSE),0))</f>
        <v/>
      </c>
      <c r="N288" s="16">
        <f>IF(OR($M288="", $K288&lt;=0),"", Settings!$B$3-$M288)</f>
        <v/>
      </c>
      <c r="O288" s="11">
        <f>IF($A288="","",IF($K288=0,"Paid",IF($J288=0,"Open","Partially Paid")))</f>
        <v/>
      </c>
      <c r="P288" s="11" t="n"/>
      <c r="Q288" s="11" t="n"/>
    </row>
    <row r="289">
      <c r="A289" s="11" t="n"/>
      <c r="B289" s="15" t="n"/>
      <c r="C289" s="11" t="n"/>
      <c r="D289" s="11">
        <f>IF($C289="","",IFERROR(VLOOKUP($C289,Vendors!$A:$B,2,FALSE),""))</f>
        <v/>
      </c>
      <c r="E289" s="11" t="n"/>
      <c r="F289" s="14" t="n"/>
      <c r="G289" s="17" t="n"/>
      <c r="H289" s="14">
        <f>IF($F289="","",ROUND($F289*$G289,0))</f>
        <v/>
      </c>
      <c r="I289" s="14">
        <f>IF($F289="","",$F289+$H289)</f>
        <v/>
      </c>
      <c r="J289" s="14">
        <f>IF($A289="","",SUMIFS(AP_Payments!$D:$D,AP_Payments!$B:$B,$A289))</f>
        <v/>
      </c>
      <c r="K289" s="14">
        <f>IF($A289="","",MAX(0,$I289-$J289))</f>
        <v/>
      </c>
      <c r="L289" s="11" t="n"/>
      <c r="M289" s="15">
        <f>IF(OR($B289="", $L289=""),"", $B289+IFERROR(VLOOKUP($L289,Terms!$A:$B,2,FALSE),0))</f>
        <v/>
      </c>
      <c r="N289" s="16">
        <f>IF(OR($M289="", $K289&lt;=0),"", Settings!$B$3-$M289)</f>
        <v/>
      </c>
      <c r="O289" s="11">
        <f>IF($A289="","",IF($K289=0,"Paid",IF($J289=0,"Open","Partially Paid")))</f>
        <v/>
      </c>
      <c r="P289" s="11" t="n"/>
      <c r="Q289" s="11" t="n"/>
    </row>
    <row r="290">
      <c r="A290" s="11" t="n"/>
      <c r="B290" s="15" t="n"/>
      <c r="C290" s="11" t="n"/>
      <c r="D290" s="11">
        <f>IF($C290="","",IFERROR(VLOOKUP($C290,Vendors!$A:$B,2,FALSE),""))</f>
        <v/>
      </c>
      <c r="E290" s="11" t="n"/>
      <c r="F290" s="14" t="n"/>
      <c r="G290" s="17" t="n"/>
      <c r="H290" s="14">
        <f>IF($F290="","",ROUND($F290*$G290,0))</f>
        <v/>
      </c>
      <c r="I290" s="14">
        <f>IF($F290="","",$F290+$H290)</f>
        <v/>
      </c>
      <c r="J290" s="14">
        <f>IF($A290="","",SUMIFS(AP_Payments!$D:$D,AP_Payments!$B:$B,$A290))</f>
        <v/>
      </c>
      <c r="K290" s="14">
        <f>IF($A290="","",MAX(0,$I290-$J290))</f>
        <v/>
      </c>
      <c r="L290" s="11" t="n"/>
      <c r="M290" s="15">
        <f>IF(OR($B290="", $L290=""),"", $B290+IFERROR(VLOOKUP($L290,Terms!$A:$B,2,FALSE),0))</f>
        <v/>
      </c>
      <c r="N290" s="16">
        <f>IF(OR($M290="", $K290&lt;=0),"", Settings!$B$3-$M290)</f>
        <v/>
      </c>
      <c r="O290" s="11">
        <f>IF($A290="","",IF($K290=0,"Paid",IF($J290=0,"Open","Partially Paid")))</f>
        <v/>
      </c>
      <c r="P290" s="11" t="n"/>
      <c r="Q290" s="11" t="n"/>
    </row>
    <row r="291">
      <c r="A291" s="11" t="n"/>
      <c r="B291" s="15" t="n"/>
      <c r="C291" s="11" t="n"/>
      <c r="D291" s="11">
        <f>IF($C291="","",IFERROR(VLOOKUP($C291,Vendors!$A:$B,2,FALSE),""))</f>
        <v/>
      </c>
      <c r="E291" s="11" t="n"/>
      <c r="F291" s="14" t="n"/>
      <c r="G291" s="17" t="n"/>
      <c r="H291" s="14">
        <f>IF($F291="","",ROUND($F291*$G291,0))</f>
        <v/>
      </c>
      <c r="I291" s="14">
        <f>IF($F291="","",$F291+$H291)</f>
        <v/>
      </c>
      <c r="J291" s="14">
        <f>IF($A291="","",SUMIFS(AP_Payments!$D:$D,AP_Payments!$B:$B,$A291))</f>
        <v/>
      </c>
      <c r="K291" s="14">
        <f>IF($A291="","",MAX(0,$I291-$J291))</f>
        <v/>
      </c>
      <c r="L291" s="11" t="n"/>
      <c r="M291" s="15">
        <f>IF(OR($B291="", $L291=""),"", $B291+IFERROR(VLOOKUP($L291,Terms!$A:$B,2,FALSE),0))</f>
        <v/>
      </c>
      <c r="N291" s="16">
        <f>IF(OR($M291="", $K291&lt;=0),"", Settings!$B$3-$M291)</f>
        <v/>
      </c>
      <c r="O291" s="11">
        <f>IF($A291="","",IF($K291=0,"Paid",IF($J291=0,"Open","Partially Paid")))</f>
        <v/>
      </c>
      <c r="P291" s="11" t="n"/>
      <c r="Q291" s="11" t="n"/>
    </row>
    <row r="292">
      <c r="A292" s="11" t="n"/>
      <c r="B292" s="15" t="n"/>
      <c r="C292" s="11" t="n"/>
      <c r="D292" s="11">
        <f>IF($C292="","",IFERROR(VLOOKUP($C292,Vendors!$A:$B,2,FALSE),""))</f>
        <v/>
      </c>
      <c r="E292" s="11" t="n"/>
      <c r="F292" s="14" t="n"/>
      <c r="G292" s="17" t="n"/>
      <c r="H292" s="14">
        <f>IF($F292="","",ROUND($F292*$G292,0))</f>
        <v/>
      </c>
      <c r="I292" s="14">
        <f>IF($F292="","",$F292+$H292)</f>
        <v/>
      </c>
      <c r="J292" s="14">
        <f>IF($A292="","",SUMIFS(AP_Payments!$D:$D,AP_Payments!$B:$B,$A292))</f>
        <v/>
      </c>
      <c r="K292" s="14">
        <f>IF($A292="","",MAX(0,$I292-$J292))</f>
        <v/>
      </c>
      <c r="L292" s="11" t="n"/>
      <c r="M292" s="15">
        <f>IF(OR($B292="", $L292=""),"", $B292+IFERROR(VLOOKUP($L292,Terms!$A:$B,2,FALSE),0))</f>
        <v/>
      </c>
      <c r="N292" s="16">
        <f>IF(OR($M292="", $K292&lt;=0),"", Settings!$B$3-$M292)</f>
        <v/>
      </c>
      <c r="O292" s="11">
        <f>IF($A292="","",IF($K292=0,"Paid",IF($J292=0,"Open","Partially Paid")))</f>
        <v/>
      </c>
      <c r="P292" s="11" t="n"/>
      <c r="Q292" s="11" t="n"/>
    </row>
    <row r="293">
      <c r="A293" s="11" t="n"/>
      <c r="B293" s="15" t="n"/>
      <c r="C293" s="11" t="n"/>
      <c r="D293" s="11">
        <f>IF($C293="","",IFERROR(VLOOKUP($C293,Vendors!$A:$B,2,FALSE),""))</f>
        <v/>
      </c>
      <c r="E293" s="11" t="n"/>
      <c r="F293" s="14" t="n"/>
      <c r="G293" s="17" t="n"/>
      <c r="H293" s="14">
        <f>IF($F293="","",ROUND($F293*$G293,0))</f>
        <v/>
      </c>
      <c r="I293" s="14">
        <f>IF($F293="","",$F293+$H293)</f>
        <v/>
      </c>
      <c r="J293" s="14">
        <f>IF($A293="","",SUMIFS(AP_Payments!$D:$D,AP_Payments!$B:$B,$A293))</f>
        <v/>
      </c>
      <c r="K293" s="14">
        <f>IF($A293="","",MAX(0,$I293-$J293))</f>
        <v/>
      </c>
      <c r="L293" s="11" t="n"/>
      <c r="M293" s="15">
        <f>IF(OR($B293="", $L293=""),"", $B293+IFERROR(VLOOKUP($L293,Terms!$A:$B,2,FALSE),0))</f>
        <v/>
      </c>
      <c r="N293" s="16">
        <f>IF(OR($M293="", $K293&lt;=0),"", Settings!$B$3-$M293)</f>
        <v/>
      </c>
      <c r="O293" s="11">
        <f>IF($A293="","",IF($K293=0,"Paid",IF($J293=0,"Open","Partially Paid")))</f>
        <v/>
      </c>
      <c r="P293" s="11" t="n"/>
      <c r="Q293" s="11" t="n"/>
    </row>
    <row r="294">
      <c r="A294" s="11" t="n"/>
      <c r="B294" s="15" t="n"/>
      <c r="C294" s="11" t="n"/>
      <c r="D294" s="11">
        <f>IF($C294="","",IFERROR(VLOOKUP($C294,Vendors!$A:$B,2,FALSE),""))</f>
        <v/>
      </c>
      <c r="E294" s="11" t="n"/>
      <c r="F294" s="14" t="n"/>
      <c r="G294" s="17" t="n"/>
      <c r="H294" s="14">
        <f>IF($F294="","",ROUND($F294*$G294,0))</f>
        <v/>
      </c>
      <c r="I294" s="14">
        <f>IF($F294="","",$F294+$H294)</f>
        <v/>
      </c>
      <c r="J294" s="14">
        <f>IF($A294="","",SUMIFS(AP_Payments!$D:$D,AP_Payments!$B:$B,$A294))</f>
        <v/>
      </c>
      <c r="K294" s="14">
        <f>IF($A294="","",MAX(0,$I294-$J294))</f>
        <v/>
      </c>
      <c r="L294" s="11" t="n"/>
      <c r="M294" s="15">
        <f>IF(OR($B294="", $L294=""),"", $B294+IFERROR(VLOOKUP($L294,Terms!$A:$B,2,FALSE),0))</f>
        <v/>
      </c>
      <c r="N294" s="16">
        <f>IF(OR($M294="", $K294&lt;=0),"", Settings!$B$3-$M294)</f>
        <v/>
      </c>
      <c r="O294" s="11">
        <f>IF($A294="","",IF($K294=0,"Paid",IF($J294=0,"Open","Partially Paid")))</f>
        <v/>
      </c>
      <c r="P294" s="11" t="n"/>
      <c r="Q294" s="11" t="n"/>
    </row>
    <row r="295">
      <c r="A295" s="11" t="n"/>
      <c r="B295" s="15" t="n"/>
      <c r="C295" s="11" t="n"/>
      <c r="D295" s="11">
        <f>IF($C295="","",IFERROR(VLOOKUP($C295,Vendors!$A:$B,2,FALSE),""))</f>
        <v/>
      </c>
      <c r="E295" s="11" t="n"/>
      <c r="F295" s="14" t="n"/>
      <c r="G295" s="17" t="n"/>
      <c r="H295" s="14">
        <f>IF($F295="","",ROUND($F295*$G295,0))</f>
        <v/>
      </c>
      <c r="I295" s="14">
        <f>IF($F295="","",$F295+$H295)</f>
        <v/>
      </c>
      <c r="J295" s="14">
        <f>IF($A295="","",SUMIFS(AP_Payments!$D:$D,AP_Payments!$B:$B,$A295))</f>
        <v/>
      </c>
      <c r="K295" s="14">
        <f>IF($A295="","",MAX(0,$I295-$J295))</f>
        <v/>
      </c>
      <c r="L295" s="11" t="n"/>
      <c r="M295" s="15">
        <f>IF(OR($B295="", $L295=""),"", $B295+IFERROR(VLOOKUP($L295,Terms!$A:$B,2,FALSE),0))</f>
        <v/>
      </c>
      <c r="N295" s="16">
        <f>IF(OR($M295="", $K295&lt;=0),"", Settings!$B$3-$M295)</f>
        <v/>
      </c>
      <c r="O295" s="11">
        <f>IF($A295="","",IF($K295=0,"Paid",IF($J295=0,"Open","Partially Paid")))</f>
        <v/>
      </c>
      <c r="P295" s="11" t="n"/>
      <c r="Q295" s="11" t="n"/>
    </row>
    <row r="296">
      <c r="A296" s="11" t="n"/>
      <c r="B296" s="15" t="n"/>
      <c r="C296" s="11" t="n"/>
      <c r="D296" s="11">
        <f>IF($C296="","",IFERROR(VLOOKUP($C296,Vendors!$A:$B,2,FALSE),""))</f>
        <v/>
      </c>
      <c r="E296" s="11" t="n"/>
      <c r="F296" s="14" t="n"/>
      <c r="G296" s="17" t="n"/>
      <c r="H296" s="14">
        <f>IF($F296="","",ROUND($F296*$G296,0))</f>
        <v/>
      </c>
      <c r="I296" s="14">
        <f>IF($F296="","",$F296+$H296)</f>
        <v/>
      </c>
      <c r="J296" s="14">
        <f>IF($A296="","",SUMIFS(AP_Payments!$D:$D,AP_Payments!$B:$B,$A296))</f>
        <v/>
      </c>
      <c r="K296" s="14">
        <f>IF($A296="","",MAX(0,$I296-$J296))</f>
        <v/>
      </c>
      <c r="L296" s="11" t="n"/>
      <c r="M296" s="15">
        <f>IF(OR($B296="", $L296=""),"", $B296+IFERROR(VLOOKUP($L296,Terms!$A:$B,2,FALSE),0))</f>
        <v/>
      </c>
      <c r="N296" s="16">
        <f>IF(OR($M296="", $K296&lt;=0),"", Settings!$B$3-$M296)</f>
        <v/>
      </c>
      <c r="O296" s="11">
        <f>IF($A296="","",IF($K296=0,"Paid",IF($J296=0,"Open","Partially Paid")))</f>
        <v/>
      </c>
      <c r="P296" s="11" t="n"/>
      <c r="Q296" s="11" t="n"/>
    </row>
    <row r="297">
      <c r="A297" s="11" t="n"/>
      <c r="B297" s="15" t="n"/>
      <c r="C297" s="11" t="n"/>
      <c r="D297" s="11">
        <f>IF($C297="","",IFERROR(VLOOKUP($C297,Vendors!$A:$B,2,FALSE),""))</f>
        <v/>
      </c>
      <c r="E297" s="11" t="n"/>
      <c r="F297" s="14" t="n"/>
      <c r="G297" s="17" t="n"/>
      <c r="H297" s="14">
        <f>IF($F297="","",ROUND($F297*$G297,0))</f>
        <v/>
      </c>
      <c r="I297" s="14">
        <f>IF($F297="","",$F297+$H297)</f>
        <v/>
      </c>
      <c r="J297" s="14">
        <f>IF($A297="","",SUMIFS(AP_Payments!$D:$D,AP_Payments!$B:$B,$A297))</f>
        <v/>
      </c>
      <c r="K297" s="14">
        <f>IF($A297="","",MAX(0,$I297-$J297))</f>
        <v/>
      </c>
      <c r="L297" s="11" t="n"/>
      <c r="M297" s="15">
        <f>IF(OR($B297="", $L297=""),"", $B297+IFERROR(VLOOKUP($L297,Terms!$A:$B,2,FALSE),0))</f>
        <v/>
      </c>
      <c r="N297" s="16">
        <f>IF(OR($M297="", $K297&lt;=0),"", Settings!$B$3-$M297)</f>
        <v/>
      </c>
      <c r="O297" s="11">
        <f>IF($A297="","",IF($K297=0,"Paid",IF($J297=0,"Open","Partially Paid")))</f>
        <v/>
      </c>
      <c r="P297" s="11" t="n"/>
      <c r="Q297" s="11" t="n"/>
    </row>
    <row r="298">
      <c r="A298" s="11" t="n"/>
      <c r="B298" s="15" t="n"/>
      <c r="C298" s="11" t="n"/>
      <c r="D298" s="11">
        <f>IF($C298="","",IFERROR(VLOOKUP($C298,Vendors!$A:$B,2,FALSE),""))</f>
        <v/>
      </c>
      <c r="E298" s="11" t="n"/>
      <c r="F298" s="14" t="n"/>
      <c r="G298" s="17" t="n"/>
      <c r="H298" s="14">
        <f>IF($F298="","",ROUND($F298*$G298,0))</f>
        <v/>
      </c>
      <c r="I298" s="14">
        <f>IF($F298="","",$F298+$H298)</f>
        <v/>
      </c>
      <c r="J298" s="14">
        <f>IF($A298="","",SUMIFS(AP_Payments!$D:$D,AP_Payments!$B:$B,$A298))</f>
        <v/>
      </c>
      <c r="K298" s="14">
        <f>IF($A298="","",MAX(0,$I298-$J298))</f>
        <v/>
      </c>
      <c r="L298" s="11" t="n"/>
      <c r="M298" s="15">
        <f>IF(OR($B298="", $L298=""),"", $B298+IFERROR(VLOOKUP($L298,Terms!$A:$B,2,FALSE),0))</f>
        <v/>
      </c>
      <c r="N298" s="16">
        <f>IF(OR($M298="", $K298&lt;=0),"", Settings!$B$3-$M298)</f>
        <v/>
      </c>
      <c r="O298" s="11">
        <f>IF($A298="","",IF($K298=0,"Paid",IF($J298=0,"Open","Partially Paid")))</f>
        <v/>
      </c>
      <c r="P298" s="11" t="n"/>
      <c r="Q298" s="11" t="n"/>
    </row>
    <row r="299">
      <c r="A299" s="11" t="n"/>
      <c r="B299" s="15" t="n"/>
      <c r="C299" s="11" t="n"/>
      <c r="D299" s="11">
        <f>IF($C299="","",IFERROR(VLOOKUP($C299,Vendors!$A:$B,2,FALSE),""))</f>
        <v/>
      </c>
      <c r="E299" s="11" t="n"/>
      <c r="F299" s="14" t="n"/>
      <c r="G299" s="17" t="n"/>
      <c r="H299" s="14">
        <f>IF($F299="","",ROUND($F299*$G299,0))</f>
        <v/>
      </c>
      <c r="I299" s="14">
        <f>IF($F299="","",$F299+$H299)</f>
        <v/>
      </c>
      <c r="J299" s="14">
        <f>IF($A299="","",SUMIFS(AP_Payments!$D:$D,AP_Payments!$B:$B,$A299))</f>
        <v/>
      </c>
      <c r="K299" s="14">
        <f>IF($A299="","",MAX(0,$I299-$J299))</f>
        <v/>
      </c>
      <c r="L299" s="11" t="n"/>
      <c r="M299" s="15">
        <f>IF(OR($B299="", $L299=""),"", $B299+IFERROR(VLOOKUP($L299,Terms!$A:$B,2,FALSE),0))</f>
        <v/>
      </c>
      <c r="N299" s="16">
        <f>IF(OR($M299="", $K299&lt;=0),"", Settings!$B$3-$M299)</f>
        <v/>
      </c>
      <c r="O299" s="11">
        <f>IF($A299="","",IF($K299=0,"Paid",IF($J299=0,"Open","Partially Paid")))</f>
        <v/>
      </c>
      <c r="P299" s="11" t="n"/>
      <c r="Q299" s="11" t="n"/>
    </row>
    <row r="300">
      <c r="A300" s="11" t="n"/>
      <c r="B300" s="15" t="n"/>
      <c r="C300" s="11" t="n"/>
      <c r="D300" s="11">
        <f>IF($C300="","",IFERROR(VLOOKUP($C300,Vendors!$A:$B,2,FALSE),""))</f>
        <v/>
      </c>
      <c r="E300" s="11" t="n"/>
      <c r="F300" s="14" t="n"/>
      <c r="G300" s="17" t="n"/>
      <c r="H300" s="14">
        <f>IF($F300="","",ROUND($F300*$G300,0))</f>
        <v/>
      </c>
      <c r="I300" s="14">
        <f>IF($F300="","",$F300+$H300)</f>
        <v/>
      </c>
      <c r="J300" s="14">
        <f>IF($A300="","",SUMIFS(AP_Payments!$D:$D,AP_Payments!$B:$B,$A300))</f>
        <v/>
      </c>
      <c r="K300" s="14">
        <f>IF($A300="","",MAX(0,$I300-$J300))</f>
        <v/>
      </c>
      <c r="L300" s="11" t="n"/>
      <c r="M300" s="15">
        <f>IF(OR($B300="", $L300=""),"", $B300+IFERROR(VLOOKUP($L300,Terms!$A:$B,2,FALSE),0))</f>
        <v/>
      </c>
      <c r="N300" s="16">
        <f>IF(OR($M300="", $K300&lt;=0),"", Settings!$B$3-$M300)</f>
        <v/>
      </c>
      <c r="O300" s="11">
        <f>IF($A300="","",IF($K300=0,"Paid",IF($J300=0,"Open","Partially Paid")))</f>
        <v/>
      </c>
      <c r="P300" s="11" t="n"/>
      <c r="Q300" s="11" t="n"/>
    </row>
    <row r="301">
      <c r="A301" s="11" t="n"/>
      <c r="B301" s="15" t="n"/>
      <c r="C301" s="11" t="n"/>
      <c r="D301" s="11">
        <f>IF($C301="","",IFERROR(VLOOKUP($C301,Vendors!$A:$B,2,FALSE),""))</f>
        <v/>
      </c>
      <c r="E301" s="11" t="n"/>
      <c r="F301" s="14" t="n"/>
      <c r="G301" s="17" t="n"/>
      <c r="H301" s="14">
        <f>IF($F301="","",ROUND($F301*$G301,0))</f>
        <v/>
      </c>
      <c r="I301" s="14">
        <f>IF($F301="","",$F301+$H301)</f>
        <v/>
      </c>
      <c r="J301" s="14">
        <f>IF($A301="","",SUMIFS(AP_Payments!$D:$D,AP_Payments!$B:$B,$A301))</f>
        <v/>
      </c>
      <c r="K301" s="14">
        <f>IF($A301="","",MAX(0,$I301-$J301))</f>
        <v/>
      </c>
      <c r="L301" s="11" t="n"/>
      <c r="M301" s="15">
        <f>IF(OR($B301="", $L301=""),"", $B301+IFERROR(VLOOKUP($L301,Terms!$A:$B,2,FALSE),0))</f>
        <v/>
      </c>
      <c r="N301" s="16">
        <f>IF(OR($M301="", $K301&lt;=0),"", Settings!$B$3-$M301)</f>
        <v/>
      </c>
      <c r="O301" s="11">
        <f>IF($A301="","",IF($K301=0,"Paid",IF($J301=0,"Open","Partially Paid")))</f>
        <v/>
      </c>
      <c r="P301" s="11" t="n"/>
      <c r="Q301" s="11" t="n"/>
    </row>
    <row r="302">
      <c r="A302" s="11" t="n"/>
      <c r="B302" s="15" t="n"/>
      <c r="C302" s="11" t="n"/>
      <c r="D302" s="11">
        <f>IF($C302="","",IFERROR(VLOOKUP($C302,Vendors!$A:$B,2,FALSE),""))</f>
        <v/>
      </c>
      <c r="E302" s="11" t="n"/>
      <c r="F302" s="14" t="n"/>
      <c r="G302" s="17" t="n"/>
      <c r="H302" s="14">
        <f>IF($F302="","",ROUND($F302*$G302,0))</f>
        <v/>
      </c>
      <c r="I302" s="14">
        <f>IF($F302="","",$F302+$H302)</f>
        <v/>
      </c>
      <c r="J302" s="14">
        <f>IF($A302="","",SUMIFS(AP_Payments!$D:$D,AP_Payments!$B:$B,$A302))</f>
        <v/>
      </c>
      <c r="K302" s="14">
        <f>IF($A302="","",MAX(0,$I302-$J302))</f>
        <v/>
      </c>
      <c r="L302" s="11" t="n"/>
      <c r="M302" s="15">
        <f>IF(OR($B302="", $L302=""),"", $B302+IFERROR(VLOOKUP($L302,Terms!$A:$B,2,FALSE),0))</f>
        <v/>
      </c>
      <c r="N302" s="16">
        <f>IF(OR($M302="", $K302&lt;=0),"", Settings!$B$3-$M302)</f>
        <v/>
      </c>
      <c r="O302" s="11">
        <f>IF($A302="","",IF($K302=0,"Paid",IF($J302=0,"Open","Partially Paid")))</f>
        <v/>
      </c>
      <c r="P302" s="11" t="n"/>
      <c r="Q302" s="11" t="n"/>
    </row>
    <row r="303">
      <c r="A303" s="11" t="n"/>
      <c r="B303" s="15" t="n"/>
      <c r="C303" s="11" t="n"/>
      <c r="D303" s="11">
        <f>IF($C303="","",IFERROR(VLOOKUP($C303,Vendors!$A:$B,2,FALSE),""))</f>
        <v/>
      </c>
      <c r="E303" s="11" t="n"/>
      <c r="F303" s="14" t="n"/>
      <c r="G303" s="17" t="n"/>
      <c r="H303" s="14">
        <f>IF($F303="","",ROUND($F303*$G303,0))</f>
        <v/>
      </c>
      <c r="I303" s="14">
        <f>IF($F303="","",$F303+$H303)</f>
        <v/>
      </c>
      <c r="J303" s="14">
        <f>IF($A303="","",SUMIFS(AP_Payments!$D:$D,AP_Payments!$B:$B,$A303))</f>
        <v/>
      </c>
      <c r="K303" s="14">
        <f>IF($A303="","",MAX(0,$I303-$J303))</f>
        <v/>
      </c>
      <c r="L303" s="11" t="n"/>
      <c r="M303" s="15">
        <f>IF(OR($B303="", $L303=""),"", $B303+IFERROR(VLOOKUP($L303,Terms!$A:$B,2,FALSE),0))</f>
        <v/>
      </c>
      <c r="N303" s="16">
        <f>IF(OR($M303="", $K303&lt;=0),"", Settings!$B$3-$M303)</f>
        <v/>
      </c>
      <c r="O303" s="11">
        <f>IF($A303="","",IF($K303=0,"Paid",IF($J303=0,"Open","Partially Paid")))</f>
        <v/>
      </c>
      <c r="P303" s="11" t="n"/>
      <c r="Q303" s="11" t="n"/>
    </row>
    <row r="304">
      <c r="A304" s="11" t="n"/>
      <c r="B304" s="15" t="n"/>
      <c r="C304" s="11" t="n"/>
      <c r="D304" s="11">
        <f>IF($C304="","",IFERROR(VLOOKUP($C304,Vendors!$A:$B,2,FALSE),""))</f>
        <v/>
      </c>
      <c r="E304" s="11" t="n"/>
      <c r="F304" s="14" t="n"/>
      <c r="G304" s="17" t="n"/>
      <c r="H304" s="14">
        <f>IF($F304="","",ROUND($F304*$G304,0))</f>
        <v/>
      </c>
      <c r="I304" s="14">
        <f>IF($F304="","",$F304+$H304)</f>
        <v/>
      </c>
      <c r="J304" s="14">
        <f>IF($A304="","",SUMIFS(AP_Payments!$D:$D,AP_Payments!$B:$B,$A304))</f>
        <v/>
      </c>
      <c r="K304" s="14">
        <f>IF($A304="","",MAX(0,$I304-$J304))</f>
        <v/>
      </c>
      <c r="L304" s="11" t="n"/>
      <c r="M304" s="15">
        <f>IF(OR($B304="", $L304=""),"", $B304+IFERROR(VLOOKUP($L304,Terms!$A:$B,2,FALSE),0))</f>
        <v/>
      </c>
      <c r="N304" s="16">
        <f>IF(OR($M304="", $K304&lt;=0),"", Settings!$B$3-$M304)</f>
        <v/>
      </c>
      <c r="O304" s="11">
        <f>IF($A304="","",IF($K304=0,"Paid",IF($J304=0,"Open","Partially Paid")))</f>
        <v/>
      </c>
      <c r="P304" s="11" t="n"/>
      <c r="Q304" s="11" t="n"/>
    </row>
    <row r="305">
      <c r="A305" s="11" t="n"/>
      <c r="B305" s="15" t="n"/>
      <c r="C305" s="11" t="n"/>
      <c r="D305" s="11">
        <f>IF($C305="","",IFERROR(VLOOKUP($C305,Vendors!$A:$B,2,FALSE),""))</f>
        <v/>
      </c>
      <c r="E305" s="11" t="n"/>
      <c r="F305" s="14" t="n"/>
      <c r="G305" s="17" t="n"/>
      <c r="H305" s="14">
        <f>IF($F305="","",ROUND($F305*$G305,0))</f>
        <v/>
      </c>
      <c r="I305" s="14">
        <f>IF($F305="","",$F305+$H305)</f>
        <v/>
      </c>
      <c r="J305" s="14">
        <f>IF($A305="","",SUMIFS(AP_Payments!$D:$D,AP_Payments!$B:$B,$A305))</f>
        <v/>
      </c>
      <c r="K305" s="14">
        <f>IF($A305="","",MAX(0,$I305-$J305))</f>
        <v/>
      </c>
      <c r="L305" s="11" t="n"/>
      <c r="M305" s="15">
        <f>IF(OR($B305="", $L305=""),"", $B305+IFERROR(VLOOKUP($L305,Terms!$A:$B,2,FALSE),0))</f>
        <v/>
      </c>
      <c r="N305" s="16">
        <f>IF(OR($M305="", $K305&lt;=0),"", Settings!$B$3-$M305)</f>
        <v/>
      </c>
      <c r="O305" s="11">
        <f>IF($A305="","",IF($K305=0,"Paid",IF($J305=0,"Open","Partially Paid")))</f>
        <v/>
      </c>
      <c r="P305" s="11" t="n"/>
      <c r="Q305" s="11" t="n"/>
    </row>
    <row r="306">
      <c r="A306" s="11" t="n"/>
      <c r="B306" s="15" t="n"/>
      <c r="C306" s="11" t="n"/>
      <c r="D306" s="11">
        <f>IF($C306="","",IFERROR(VLOOKUP($C306,Vendors!$A:$B,2,FALSE),""))</f>
        <v/>
      </c>
      <c r="E306" s="11" t="n"/>
      <c r="F306" s="14" t="n"/>
      <c r="G306" s="17" t="n"/>
      <c r="H306" s="14">
        <f>IF($F306="","",ROUND($F306*$G306,0))</f>
        <v/>
      </c>
      <c r="I306" s="14">
        <f>IF($F306="","",$F306+$H306)</f>
        <v/>
      </c>
      <c r="J306" s="14">
        <f>IF($A306="","",SUMIFS(AP_Payments!$D:$D,AP_Payments!$B:$B,$A306))</f>
        <v/>
      </c>
      <c r="K306" s="14">
        <f>IF($A306="","",MAX(0,$I306-$J306))</f>
        <v/>
      </c>
      <c r="L306" s="11" t="n"/>
      <c r="M306" s="15">
        <f>IF(OR($B306="", $L306=""),"", $B306+IFERROR(VLOOKUP($L306,Terms!$A:$B,2,FALSE),0))</f>
        <v/>
      </c>
      <c r="N306" s="16">
        <f>IF(OR($M306="", $K306&lt;=0),"", Settings!$B$3-$M306)</f>
        <v/>
      </c>
      <c r="O306" s="11">
        <f>IF($A306="","",IF($K306=0,"Paid",IF($J306=0,"Open","Partially Paid")))</f>
        <v/>
      </c>
      <c r="P306" s="11" t="n"/>
      <c r="Q306" s="11" t="n"/>
    </row>
    <row r="307">
      <c r="A307" s="11" t="n"/>
      <c r="B307" s="15" t="n"/>
      <c r="C307" s="11" t="n"/>
      <c r="D307" s="11">
        <f>IF($C307="","",IFERROR(VLOOKUP($C307,Vendors!$A:$B,2,FALSE),""))</f>
        <v/>
      </c>
      <c r="E307" s="11" t="n"/>
      <c r="F307" s="14" t="n"/>
      <c r="G307" s="17" t="n"/>
      <c r="H307" s="14">
        <f>IF($F307="","",ROUND($F307*$G307,0))</f>
        <v/>
      </c>
      <c r="I307" s="14">
        <f>IF($F307="","",$F307+$H307)</f>
        <v/>
      </c>
      <c r="J307" s="14">
        <f>IF($A307="","",SUMIFS(AP_Payments!$D:$D,AP_Payments!$B:$B,$A307))</f>
        <v/>
      </c>
      <c r="K307" s="14">
        <f>IF($A307="","",MAX(0,$I307-$J307))</f>
        <v/>
      </c>
      <c r="L307" s="11" t="n"/>
      <c r="M307" s="15">
        <f>IF(OR($B307="", $L307=""),"", $B307+IFERROR(VLOOKUP($L307,Terms!$A:$B,2,FALSE),0))</f>
        <v/>
      </c>
      <c r="N307" s="16">
        <f>IF(OR($M307="", $K307&lt;=0),"", Settings!$B$3-$M307)</f>
        <v/>
      </c>
      <c r="O307" s="11">
        <f>IF($A307="","",IF($K307=0,"Paid",IF($J307=0,"Open","Partially Paid")))</f>
        <v/>
      </c>
      <c r="P307" s="11" t="n"/>
      <c r="Q307" s="11" t="n"/>
    </row>
    <row r="308">
      <c r="A308" s="11" t="n"/>
      <c r="B308" s="15" t="n"/>
      <c r="C308" s="11" t="n"/>
      <c r="D308" s="11">
        <f>IF($C308="","",IFERROR(VLOOKUP($C308,Vendors!$A:$B,2,FALSE),""))</f>
        <v/>
      </c>
      <c r="E308" s="11" t="n"/>
      <c r="F308" s="14" t="n"/>
      <c r="G308" s="17" t="n"/>
      <c r="H308" s="14">
        <f>IF($F308="","",ROUND($F308*$G308,0))</f>
        <v/>
      </c>
      <c r="I308" s="14">
        <f>IF($F308="","",$F308+$H308)</f>
        <v/>
      </c>
      <c r="J308" s="14">
        <f>IF($A308="","",SUMIFS(AP_Payments!$D:$D,AP_Payments!$B:$B,$A308))</f>
        <v/>
      </c>
      <c r="K308" s="14">
        <f>IF($A308="","",MAX(0,$I308-$J308))</f>
        <v/>
      </c>
      <c r="L308" s="11" t="n"/>
      <c r="M308" s="15">
        <f>IF(OR($B308="", $L308=""),"", $B308+IFERROR(VLOOKUP($L308,Terms!$A:$B,2,FALSE),0))</f>
        <v/>
      </c>
      <c r="N308" s="16">
        <f>IF(OR($M308="", $K308&lt;=0),"", Settings!$B$3-$M308)</f>
        <v/>
      </c>
      <c r="O308" s="11">
        <f>IF($A308="","",IF($K308=0,"Paid",IF($J308=0,"Open","Partially Paid")))</f>
        <v/>
      </c>
      <c r="P308" s="11" t="n"/>
      <c r="Q308" s="11" t="n"/>
    </row>
    <row r="309">
      <c r="A309" s="11" t="n"/>
      <c r="B309" s="15" t="n"/>
      <c r="C309" s="11" t="n"/>
      <c r="D309" s="11">
        <f>IF($C309="","",IFERROR(VLOOKUP($C309,Vendors!$A:$B,2,FALSE),""))</f>
        <v/>
      </c>
      <c r="E309" s="11" t="n"/>
      <c r="F309" s="14" t="n"/>
      <c r="G309" s="17" t="n"/>
      <c r="H309" s="14">
        <f>IF($F309="","",ROUND($F309*$G309,0))</f>
        <v/>
      </c>
      <c r="I309" s="14">
        <f>IF($F309="","",$F309+$H309)</f>
        <v/>
      </c>
      <c r="J309" s="14">
        <f>IF($A309="","",SUMIFS(AP_Payments!$D:$D,AP_Payments!$B:$B,$A309))</f>
        <v/>
      </c>
      <c r="K309" s="14">
        <f>IF($A309="","",MAX(0,$I309-$J309))</f>
        <v/>
      </c>
      <c r="L309" s="11" t="n"/>
      <c r="M309" s="15">
        <f>IF(OR($B309="", $L309=""),"", $B309+IFERROR(VLOOKUP($L309,Terms!$A:$B,2,FALSE),0))</f>
        <v/>
      </c>
      <c r="N309" s="16">
        <f>IF(OR($M309="", $K309&lt;=0),"", Settings!$B$3-$M309)</f>
        <v/>
      </c>
      <c r="O309" s="11">
        <f>IF($A309="","",IF($K309=0,"Paid",IF($J309=0,"Open","Partially Paid")))</f>
        <v/>
      </c>
      <c r="P309" s="11" t="n"/>
      <c r="Q309" s="11" t="n"/>
    </row>
    <row r="310">
      <c r="A310" s="11" t="n"/>
      <c r="B310" s="15" t="n"/>
      <c r="C310" s="11" t="n"/>
      <c r="D310" s="11">
        <f>IF($C310="","",IFERROR(VLOOKUP($C310,Vendors!$A:$B,2,FALSE),""))</f>
        <v/>
      </c>
      <c r="E310" s="11" t="n"/>
      <c r="F310" s="14" t="n"/>
      <c r="G310" s="17" t="n"/>
      <c r="H310" s="14">
        <f>IF($F310="","",ROUND($F310*$G310,0))</f>
        <v/>
      </c>
      <c r="I310" s="14">
        <f>IF($F310="","",$F310+$H310)</f>
        <v/>
      </c>
      <c r="J310" s="14">
        <f>IF($A310="","",SUMIFS(AP_Payments!$D:$D,AP_Payments!$B:$B,$A310))</f>
        <v/>
      </c>
      <c r="K310" s="14">
        <f>IF($A310="","",MAX(0,$I310-$J310))</f>
        <v/>
      </c>
      <c r="L310" s="11" t="n"/>
      <c r="M310" s="15">
        <f>IF(OR($B310="", $L310=""),"", $B310+IFERROR(VLOOKUP($L310,Terms!$A:$B,2,FALSE),0))</f>
        <v/>
      </c>
      <c r="N310" s="16">
        <f>IF(OR($M310="", $K310&lt;=0),"", Settings!$B$3-$M310)</f>
        <v/>
      </c>
      <c r="O310" s="11">
        <f>IF($A310="","",IF($K310=0,"Paid",IF($J310=0,"Open","Partially Paid")))</f>
        <v/>
      </c>
      <c r="P310" s="11" t="n"/>
      <c r="Q310" s="11" t="n"/>
    </row>
    <row r="311">
      <c r="A311" s="11" t="n"/>
      <c r="B311" s="15" t="n"/>
      <c r="C311" s="11" t="n"/>
      <c r="D311" s="11">
        <f>IF($C311="","",IFERROR(VLOOKUP($C311,Vendors!$A:$B,2,FALSE),""))</f>
        <v/>
      </c>
      <c r="E311" s="11" t="n"/>
      <c r="F311" s="14" t="n"/>
      <c r="G311" s="17" t="n"/>
      <c r="H311" s="14">
        <f>IF($F311="","",ROUND($F311*$G311,0))</f>
        <v/>
      </c>
      <c r="I311" s="14">
        <f>IF($F311="","",$F311+$H311)</f>
        <v/>
      </c>
      <c r="J311" s="14">
        <f>IF($A311="","",SUMIFS(AP_Payments!$D:$D,AP_Payments!$B:$B,$A311))</f>
        <v/>
      </c>
      <c r="K311" s="14">
        <f>IF($A311="","",MAX(0,$I311-$J311))</f>
        <v/>
      </c>
      <c r="L311" s="11" t="n"/>
      <c r="M311" s="15">
        <f>IF(OR($B311="", $L311=""),"", $B311+IFERROR(VLOOKUP($L311,Terms!$A:$B,2,FALSE),0))</f>
        <v/>
      </c>
      <c r="N311" s="16">
        <f>IF(OR($M311="", $K311&lt;=0),"", Settings!$B$3-$M311)</f>
        <v/>
      </c>
      <c r="O311" s="11">
        <f>IF($A311="","",IF($K311=0,"Paid",IF($J311=0,"Open","Partially Paid")))</f>
        <v/>
      </c>
      <c r="P311" s="11" t="n"/>
      <c r="Q311" s="11" t="n"/>
    </row>
    <row r="312">
      <c r="A312" s="11" t="n"/>
      <c r="B312" s="15" t="n"/>
      <c r="C312" s="11" t="n"/>
      <c r="D312" s="11">
        <f>IF($C312="","",IFERROR(VLOOKUP($C312,Vendors!$A:$B,2,FALSE),""))</f>
        <v/>
      </c>
      <c r="E312" s="11" t="n"/>
      <c r="F312" s="14" t="n"/>
      <c r="G312" s="17" t="n"/>
      <c r="H312" s="14">
        <f>IF($F312="","",ROUND($F312*$G312,0))</f>
        <v/>
      </c>
      <c r="I312" s="14">
        <f>IF($F312="","",$F312+$H312)</f>
        <v/>
      </c>
      <c r="J312" s="14">
        <f>IF($A312="","",SUMIFS(AP_Payments!$D:$D,AP_Payments!$B:$B,$A312))</f>
        <v/>
      </c>
      <c r="K312" s="14">
        <f>IF($A312="","",MAX(0,$I312-$J312))</f>
        <v/>
      </c>
      <c r="L312" s="11" t="n"/>
      <c r="M312" s="15">
        <f>IF(OR($B312="", $L312=""),"", $B312+IFERROR(VLOOKUP($L312,Terms!$A:$B,2,FALSE),0))</f>
        <v/>
      </c>
      <c r="N312" s="16">
        <f>IF(OR($M312="", $K312&lt;=0),"", Settings!$B$3-$M312)</f>
        <v/>
      </c>
      <c r="O312" s="11">
        <f>IF($A312="","",IF($K312=0,"Paid",IF($J312=0,"Open","Partially Paid")))</f>
        <v/>
      </c>
      <c r="P312" s="11" t="n"/>
      <c r="Q312" s="11" t="n"/>
    </row>
    <row r="313">
      <c r="A313" s="11" t="n"/>
      <c r="B313" s="15" t="n"/>
      <c r="C313" s="11" t="n"/>
      <c r="D313" s="11">
        <f>IF($C313="","",IFERROR(VLOOKUP($C313,Vendors!$A:$B,2,FALSE),""))</f>
        <v/>
      </c>
      <c r="E313" s="11" t="n"/>
      <c r="F313" s="14" t="n"/>
      <c r="G313" s="17" t="n"/>
      <c r="H313" s="14">
        <f>IF($F313="","",ROUND($F313*$G313,0))</f>
        <v/>
      </c>
      <c r="I313" s="14">
        <f>IF($F313="","",$F313+$H313)</f>
        <v/>
      </c>
      <c r="J313" s="14">
        <f>IF($A313="","",SUMIFS(AP_Payments!$D:$D,AP_Payments!$B:$B,$A313))</f>
        <v/>
      </c>
      <c r="K313" s="14">
        <f>IF($A313="","",MAX(0,$I313-$J313))</f>
        <v/>
      </c>
      <c r="L313" s="11" t="n"/>
      <c r="M313" s="15">
        <f>IF(OR($B313="", $L313=""),"", $B313+IFERROR(VLOOKUP($L313,Terms!$A:$B,2,FALSE),0))</f>
        <v/>
      </c>
      <c r="N313" s="16">
        <f>IF(OR($M313="", $K313&lt;=0),"", Settings!$B$3-$M313)</f>
        <v/>
      </c>
      <c r="O313" s="11">
        <f>IF($A313="","",IF($K313=0,"Paid",IF($J313=0,"Open","Partially Paid")))</f>
        <v/>
      </c>
      <c r="P313" s="11" t="n"/>
      <c r="Q313" s="11" t="n"/>
    </row>
    <row r="314">
      <c r="A314" s="11" t="n"/>
      <c r="B314" s="15" t="n"/>
      <c r="C314" s="11" t="n"/>
      <c r="D314" s="11">
        <f>IF($C314="","",IFERROR(VLOOKUP($C314,Vendors!$A:$B,2,FALSE),""))</f>
        <v/>
      </c>
      <c r="E314" s="11" t="n"/>
      <c r="F314" s="14" t="n"/>
      <c r="G314" s="17" t="n"/>
      <c r="H314" s="14">
        <f>IF($F314="","",ROUND($F314*$G314,0))</f>
        <v/>
      </c>
      <c r="I314" s="14">
        <f>IF($F314="","",$F314+$H314)</f>
        <v/>
      </c>
      <c r="J314" s="14">
        <f>IF($A314="","",SUMIFS(AP_Payments!$D:$D,AP_Payments!$B:$B,$A314))</f>
        <v/>
      </c>
      <c r="K314" s="14">
        <f>IF($A314="","",MAX(0,$I314-$J314))</f>
        <v/>
      </c>
      <c r="L314" s="11" t="n"/>
      <c r="M314" s="15">
        <f>IF(OR($B314="", $L314=""),"", $B314+IFERROR(VLOOKUP($L314,Terms!$A:$B,2,FALSE),0))</f>
        <v/>
      </c>
      <c r="N314" s="16">
        <f>IF(OR($M314="", $K314&lt;=0),"", Settings!$B$3-$M314)</f>
        <v/>
      </c>
      <c r="O314" s="11">
        <f>IF($A314="","",IF($K314=0,"Paid",IF($J314=0,"Open","Partially Paid")))</f>
        <v/>
      </c>
      <c r="P314" s="11" t="n"/>
      <c r="Q314" s="11" t="n"/>
    </row>
    <row r="315">
      <c r="A315" s="11" t="n"/>
      <c r="B315" s="15" t="n"/>
      <c r="C315" s="11" t="n"/>
      <c r="D315" s="11">
        <f>IF($C315="","",IFERROR(VLOOKUP($C315,Vendors!$A:$B,2,FALSE),""))</f>
        <v/>
      </c>
      <c r="E315" s="11" t="n"/>
      <c r="F315" s="14" t="n"/>
      <c r="G315" s="17" t="n"/>
      <c r="H315" s="14">
        <f>IF($F315="","",ROUND($F315*$G315,0))</f>
        <v/>
      </c>
      <c r="I315" s="14">
        <f>IF($F315="","",$F315+$H315)</f>
        <v/>
      </c>
      <c r="J315" s="14">
        <f>IF($A315="","",SUMIFS(AP_Payments!$D:$D,AP_Payments!$B:$B,$A315))</f>
        <v/>
      </c>
      <c r="K315" s="14">
        <f>IF($A315="","",MAX(0,$I315-$J315))</f>
        <v/>
      </c>
      <c r="L315" s="11" t="n"/>
      <c r="M315" s="15">
        <f>IF(OR($B315="", $L315=""),"", $B315+IFERROR(VLOOKUP($L315,Terms!$A:$B,2,FALSE),0))</f>
        <v/>
      </c>
      <c r="N315" s="16">
        <f>IF(OR($M315="", $K315&lt;=0),"", Settings!$B$3-$M315)</f>
        <v/>
      </c>
      <c r="O315" s="11">
        <f>IF($A315="","",IF($K315=0,"Paid",IF($J315=0,"Open","Partially Paid")))</f>
        <v/>
      </c>
      <c r="P315" s="11" t="n"/>
      <c r="Q315" s="11" t="n"/>
    </row>
    <row r="316">
      <c r="A316" s="11" t="n"/>
      <c r="B316" s="15" t="n"/>
      <c r="C316" s="11" t="n"/>
      <c r="D316" s="11">
        <f>IF($C316="","",IFERROR(VLOOKUP($C316,Vendors!$A:$B,2,FALSE),""))</f>
        <v/>
      </c>
      <c r="E316" s="11" t="n"/>
      <c r="F316" s="14" t="n"/>
      <c r="G316" s="17" t="n"/>
      <c r="H316" s="14">
        <f>IF($F316="","",ROUND($F316*$G316,0))</f>
        <v/>
      </c>
      <c r="I316" s="14">
        <f>IF($F316="","",$F316+$H316)</f>
        <v/>
      </c>
      <c r="J316" s="14">
        <f>IF($A316="","",SUMIFS(AP_Payments!$D:$D,AP_Payments!$B:$B,$A316))</f>
        <v/>
      </c>
      <c r="K316" s="14">
        <f>IF($A316="","",MAX(0,$I316-$J316))</f>
        <v/>
      </c>
      <c r="L316" s="11" t="n"/>
      <c r="M316" s="15">
        <f>IF(OR($B316="", $L316=""),"", $B316+IFERROR(VLOOKUP($L316,Terms!$A:$B,2,FALSE),0))</f>
        <v/>
      </c>
      <c r="N316" s="16">
        <f>IF(OR($M316="", $K316&lt;=0),"", Settings!$B$3-$M316)</f>
        <v/>
      </c>
      <c r="O316" s="11">
        <f>IF($A316="","",IF($K316=0,"Paid",IF($J316=0,"Open","Partially Paid")))</f>
        <v/>
      </c>
      <c r="P316" s="11" t="n"/>
      <c r="Q316" s="11" t="n"/>
    </row>
    <row r="317">
      <c r="A317" s="11" t="n"/>
      <c r="B317" s="15" t="n"/>
      <c r="C317" s="11" t="n"/>
      <c r="D317" s="11">
        <f>IF($C317="","",IFERROR(VLOOKUP($C317,Vendors!$A:$B,2,FALSE),""))</f>
        <v/>
      </c>
      <c r="E317" s="11" t="n"/>
      <c r="F317" s="14" t="n"/>
      <c r="G317" s="17" t="n"/>
      <c r="H317" s="14">
        <f>IF($F317="","",ROUND($F317*$G317,0))</f>
        <v/>
      </c>
      <c r="I317" s="14">
        <f>IF($F317="","",$F317+$H317)</f>
        <v/>
      </c>
      <c r="J317" s="14">
        <f>IF($A317="","",SUMIFS(AP_Payments!$D:$D,AP_Payments!$B:$B,$A317))</f>
        <v/>
      </c>
      <c r="K317" s="14">
        <f>IF($A317="","",MAX(0,$I317-$J317))</f>
        <v/>
      </c>
      <c r="L317" s="11" t="n"/>
      <c r="M317" s="15">
        <f>IF(OR($B317="", $L317=""),"", $B317+IFERROR(VLOOKUP($L317,Terms!$A:$B,2,FALSE),0))</f>
        <v/>
      </c>
      <c r="N317" s="16">
        <f>IF(OR($M317="", $K317&lt;=0),"", Settings!$B$3-$M317)</f>
        <v/>
      </c>
      <c r="O317" s="11">
        <f>IF($A317="","",IF($K317=0,"Paid",IF($J317=0,"Open","Partially Paid")))</f>
        <v/>
      </c>
      <c r="P317" s="11" t="n"/>
      <c r="Q317" s="11" t="n"/>
    </row>
    <row r="318">
      <c r="A318" s="11" t="n"/>
      <c r="B318" s="15" t="n"/>
      <c r="C318" s="11" t="n"/>
      <c r="D318" s="11">
        <f>IF($C318="","",IFERROR(VLOOKUP($C318,Vendors!$A:$B,2,FALSE),""))</f>
        <v/>
      </c>
      <c r="E318" s="11" t="n"/>
      <c r="F318" s="14" t="n"/>
      <c r="G318" s="17" t="n"/>
      <c r="H318" s="14">
        <f>IF($F318="","",ROUND($F318*$G318,0))</f>
        <v/>
      </c>
      <c r="I318" s="14">
        <f>IF($F318="","",$F318+$H318)</f>
        <v/>
      </c>
      <c r="J318" s="14">
        <f>IF($A318="","",SUMIFS(AP_Payments!$D:$D,AP_Payments!$B:$B,$A318))</f>
        <v/>
      </c>
      <c r="K318" s="14">
        <f>IF($A318="","",MAX(0,$I318-$J318))</f>
        <v/>
      </c>
      <c r="L318" s="11" t="n"/>
      <c r="M318" s="15">
        <f>IF(OR($B318="", $L318=""),"", $B318+IFERROR(VLOOKUP($L318,Terms!$A:$B,2,FALSE),0))</f>
        <v/>
      </c>
      <c r="N318" s="16">
        <f>IF(OR($M318="", $K318&lt;=0),"", Settings!$B$3-$M318)</f>
        <v/>
      </c>
      <c r="O318" s="11">
        <f>IF($A318="","",IF($K318=0,"Paid",IF($J318=0,"Open","Partially Paid")))</f>
        <v/>
      </c>
      <c r="P318" s="11" t="n"/>
      <c r="Q318" s="11" t="n"/>
    </row>
    <row r="319">
      <c r="A319" s="11" t="n"/>
      <c r="B319" s="15" t="n"/>
      <c r="C319" s="11" t="n"/>
      <c r="D319" s="11">
        <f>IF($C319="","",IFERROR(VLOOKUP($C319,Vendors!$A:$B,2,FALSE),""))</f>
        <v/>
      </c>
      <c r="E319" s="11" t="n"/>
      <c r="F319" s="14" t="n"/>
      <c r="G319" s="17" t="n"/>
      <c r="H319" s="14">
        <f>IF($F319="","",ROUND($F319*$G319,0))</f>
        <v/>
      </c>
      <c r="I319" s="14">
        <f>IF($F319="","",$F319+$H319)</f>
        <v/>
      </c>
      <c r="J319" s="14">
        <f>IF($A319="","",SUMIFS(AP_Payments!$D:$D,AP_Payments!$B:$B,$A319))</f>
        <v/>
      </c>
      <c r="K319" s="14">
        <f>IF($A319="","",MAX(0,$I319-$J319))</f>
        <v/>
      </c>
      <c r="L319" s="11" t="n"/>
      <c r="M319" s="15">
        <f>IF(OR($B319="", $L319=""),"", $B319+IFERROR(VLOOKUP($L319,Terms!$A:$B,2,FALSE),0))</f>
        <v/>
      </c>
      <c r="N319" s="16">
        <f>IF(OR($M319="", $K319&lt;=0),"", Settings!$B$3-$M319)</f>
        <v/>
      </c>
      <c r="O319" s="11">
        <f>IF($A319="","",IF($K319=0,"Paid",IF($J319=0,"Open","Partially Paid")))</f>
        <v/>
      </c>
      <c r="P319" s="11" t="n"/>
      <c r="Q319" s="11" t="n"/>
    </row>
    <row r="320">
      <c r="A320" s="11" t="n"/>
      <c r="B320" s="15" t="n"/>
      <c r="C320" s="11" t="n"/>
      <c r="D320" s="11">
        <f>IF($C320="","",IFERROR(VLOOKUP($C320,Vendors!$A:$B,2,FALSE),""))</f>
        <v/>
      </c>
      <c r="E320" s="11" t="n"/>
      <c r="F320" s="14" t="n"/>
      <c r="G320" s="17" t="n"/>
      <c r="H320" s="14">
        <f>IF($F320="","",ROUND($F320*$G320,0))</f>
        <v/>
      </c>
      <c r="I320" s="14">
        <f>IF($F320="","",$F320+$H320)</f>
        <v/>
      </c>
      <c r="J320" s="14">
        <f>IF($A320="","",SUMIFS(AP_Payments!$D:$D,AP_Payments!$B:$B,$A320))</f>
        <v/>
      </c>
      <c r="K320" s="14">
        <f>IF($A320="","",MAX(0,$I320-$J320))</f>
        <v/>
      </c>
      <c r="L320" s="11" t="n"/>
      <c r="M320" s="15">
        <f>IF(OR($B320="", $L320=""),"", $B320+IFERROR(VLOOKUP($L320,Terms!$A:$B,2,FALSE),0))</f>
        <v/>
      </c>
      <c r="N320" s="16">
        <f>IF(OR($M320="", $K320&lt;=0),"", Settings!$B$3-$M320)</f>
        <v/>
      </c>
      <c r="O320" s="11">
        <f>IF($A320="","",IF($K320=0,"Paid",IF($J320=0,"Open","Partially Paid")))</f>
        <v/>
      </c>
      <c r="P320" s="11" t="n"/>
      <c r="Q320" s="11" t="n"/>
    </row>
    <row r="321">
      <c r="A321" s="11" t="n"/>
      <c r="B321" s="15" t="n"/>
      <c r="C321" s="11" t="n"/>
      <c r="D321" s="11">
        <f>IF($C321="","",IFERROR(VLOOKUP($C321,Vendors!$A:$B,2,FALSE),""))</f>
        <v/>
      </c>
      <c r="E321" s="11" t="n"/>
      <c r="F321" s="14" t="n"/>
      <c r="G321" s="17" t="n"/>
      <c r="H321" s="14">
        <f>IF($F321="","",ROUND($F321*$G321,0))</f>
        <v/>
      </c>
      <c r="I321" s="14">
        <f>IF($F321="","",$F321+$H321)</f>
        <v/>
      </c>
      <c r="J321" s="14">
        <f>IF($A321="","",SUMIFS(AP_Payments!$D:$D,AP_Payments!$B:$B,$A321))</f>
        <v/>
      </c>
      <c r="K321" s="14">
        <f>IF($A321="","",MAX(0,$I321-$J321))</f>
        <v/>
      </c>
      <c r="L321" s="11" t="n"/>
      <c r="M321" s="15">
        <f>IF(OR($B321="", $L321=""),"", $B321+IFERROR(VLOOKUP($L321,Terms!$A:$B,2,FALSE),0))</f>
        <v/>
      </c>
      <c r="N321" s="16">
        <f>IF(OR($M321="", $K321&lt;=0),"", Settings!$B$3-$M321)</f>
        <v/>
      </c>
      <c r="O321" s="11">
        <f>IF($A321="","",IF($K321=0,"Paid",IF($J321=0,"Open","Partially Paid")))</f>
        <v/>
      </c>
      <c r="P321" s="11" t="n"/>
      <c r="Q321" s="11" t="n"/>
    </row>
    <row r="322">
      <c r="A322" s="11" t="n"/>
      <c r="B322" s="15" t="n"/>
      <c r="C322" s="11" t="n"/>
      <c r="D322" s="11">
        <f>IF($C322="","",IFERROR(VLOOKUP($C322,Vendors!$A:$B,2,FALSE),""))</f>
        <v/>
      </c>
      <c r="E322" s="11" t="n"/>
      <c r="F322" s="14" t="n"/>
      <c r="G322" s="17" t="n"/>
      <c r="H322" s="14">
        <f>IF($F322="","",ROUND($F322*$G322,0))</f>
        <v/>
      </c>
      <c r="I322" s="14">
        <f>IF($F322="","",$F322+$H322)</f>
        <v/>
      </c>
      <c r="J322" s="14">
        <f>IF($A322="","",SUMIFS(AP_Payments!$D:$D,AP_Payments!$B:$B,$A322))</f>
        <v/>
      </c>
      <c r="K322" s="14">
        <f>IF($A322="","",MAX(0,$I322-$J322))</f>
        <v/>
      </c>
      <c r="L322" s="11" t="n"/>
      <c r="M322" s="15">
        <f>IF(OR($B322="", $L322=""),"", $B322+IFERROR(VLOOKUP($L322,Terms!$A:$B,2,FALSE),0))</f>
        <v/>
      </c>
      <c r="N322" s="16">
        <f>IF(OR($M322="", $K322&lt;=0),"", Settings!$B$3-$M322)</f>
        <v/>
      </c>
      <c r="O322" s="11">
        <f>IF($A322="","",IF($K322=0,"Paid",IF($J322=0,"Open","Partially Paid")))</f>
        <v/>
      </c>
      <c r="P322" s="11" t="n"/>
      <c r="Q322" s="11" t="n"/>
    </row>
    <row r="323">
      <c r="A323" s="11" t="n"/>
      <c r="B323" s="15" t="n"/>
      <c r="C323" s="11" t="n"/>
      <c r="D323" s="11">
        <f>IF($C323="","",IFERROR(VLOOKUP($C323,Vendors!$A:$B,2,FALSE),""))</f>
        <v/>
      </c>
      <c r="E323" s="11" t="n"/>
      <c r="F323" s="14" t="n"/>
      <c r="G323" s="17" t="n"/>
      <c r="H323" s="14">
        <f>IF($F323="","",ROUND($F323*$G323,0))</f>
        <v/>
      </c>
      <c r="I323" s="14">
        <f>IF($F323="","",$F323+$H323)</f>
        <v/>
      </c>
      <c r="J323" s="14">
        <f>IF($A323="","",SUMIFS(AP_Payments!$D:$D,AP_Payments!$B:$B,$A323))</f>
        <v/>
      </c>
      <c r="K323" s="14">
        <f>IF($A323="","",MAX(0,$I323-$J323))</f>
        <v/>
      </c>
      <c r="L323" s="11" t="n"/>
      <c r="M323" s="15">
        <f>IF(OR($B323="", $L323=""),"", $B323+IFERROR(VLOOKUP($L323,Terms!$A:$B,2,FALSE),0))</f>
        <v/>
      </c>
      <c r="N323" s="16">
        <f>IF(OR($M323="", $K323&lt;=0),"", Settings!$B$3-$M323)</f>
        <v/>
      </c>
      <c r="O323" s="11">
        <f>IF($A323="","",IF($K323=0,"Paid",IF($J323=0,"Open","Partially Paid")))</f>
        <v/>
      </c>
      <c r="P323" s="11" t="n"/>
      <c r="Q323" s="11" t="n"/>
    </row>
    <row r="324">
      <c r="A324" s="11" t="n"/>
      <c r="B324" s="15" t="n"/>
      <c r="C324" s="11" t="n"/>
      <c r="D324" s="11">
        <f>IF($C324="","",IFERROR(VLOOKUP($C324,Vendors!$A:$B,2,FALSE),""))</f>
        <v/>
      </c>
      <c r="E324" s="11" t="n"/>
      <c r="F324" s="14" t="n"/>
      <c r="G324" s="17" t="n"/>
      <c r="H324" s="14">
        <f>IF($F324="","",ROUND($F324*$G324,0))</f>
        <v/>
      </c>
      <c r="I324" s="14">
        <f>IF($F324="","",$F324+$H324)</f>
        <v/>
      </c>
      <c r="J324" s="14">
        <f>IF($A324="","",SUMIFS(AP_Payments!$D:$D,AP_Payments!$B:$B,$A324))</f>
        <v/>
      </c>
      <c r="K324" s="14">
        <f>IF($A324="","",MAX(0,$I324-$J324))</f>
        <v/>
      </c>
      <c r="L324" s="11" t="n"/>
      <c r="M324" s="15">
        <f>IF(OR($B324="", $L324=""),"", $B324+IFERROR(VLOOKUP($L324,Terms!$A:$B,2,FALSE),0))</f>
        <v/>
      </c>
      <c r="N324" s="16">
        <f>IF(OR($M324="", $K324&lt;=0),"", Settings!$B$3-$M324)</f>
        <v/>
      </c>
      <c r="O324" s="11">
        <f>IF($A324="","",IF($K324=0,"Paid",IF($J324=0,"Open","Partially Paid")))</f>
        <v/>
      </c>
      <c r="P324" s="11" t="n"/>
      <c r="Q324" s="11" t="n"/>
    </row>
    <row r="325">
      <c r="A325" s="11" t="n"/>
      <c r="B325" s="15" t="n"/>
      <c r="C325" s="11" t="n"/>
      <c r="D325" s="11">
        <f>IF($C325="","",IFERROR(VLOOKUP($C325,Vendors!$A:$B,2,FALSE),""))</f>
        <v/>
      </c>
      <c r="E325" s="11" t="n"/>
      <c r="F325" s="14" t="n"/>
      <c r="G325" s="17" t="n"/>
      <c r="H325" s="14">
        <f>IF($F325="","",ROUND($F325*$G325,0))</f>
        <v/>
      </c>
      <c r="I325" s="14">
        <f>IF($F325="","",$F325+$H325)</f>
        <v/>
      </c>
      <c r="J325" s="14">
        <f>IF($A325="","",SUMIFS(AP_Payments!$D:$D,AP_Payments!$B:$B,$A325))</f>
        <v/>
      </c>
      <c r="K325" s="14">
        <f>IF($A325="","",MAX(0,$I325-$J325))</f>
        <v/>
      </c>
      <c r="L325" s="11" t="n"/>
      <c r="M325" s="15">
        <f>IF(OR($B325="", $L325=""),"", $B325+IFERROR(VLOOKUP($L325,Terms!$A:$B,2,FALSE),0))</f>
        <v/>
      </c>
      <c r="N325" s="16">
        <f>IF(OR($M325="", $K325&lt;=0),"", Settings!$B$3-$M325)</f>
        <v/>
      </c>
      <c r="O325" s="11">
        <f>IF($A325="","",IF($K325=0,"Paid",IF($J325=0,"Open","Partially Paid")))</f>
        <v/>
      </c>
      <c r="P325" s="11" t="n"/>
      <c r="Q325" s="11" t="n"/>
    </row>
    <row r="326">
      <c r="A326" s="11" t="n"/>
      <c r="B326" s="15" t="n"/>
      <c r="C326" s="11" t="n"/>
      <c r="D326" s="11">
        <f>IF($C326="","",IFERROR(VLOOKUP($C326,Vendors!$A:$B,2,FALSE),""))</f>
        <v/>
      </c>
      <c r="E326" s="11" t="n"/>
      <c r="F326" s="14" t="n"/>
      <c r="G326" s="17" t="n"/>
      <c r="H326" s="14">
        <f>IF($F326="","",ROUND($F326*$G326,0))</f>
        <v/>
      </c>
      <c r="I326" s="14">
        <f>IF($F326="","",$F326+$H326)</f>
        <v/>
      </c>
      <c r="J326" s="14">
        <f>IF($A326="","",SUMIFS(AP_Payments!$D:$D,AP_Payments!$B:$B,$A326))</f>
        <v/>
      </c>
      <c r="K326" s="14">
        <f>IF($A326="","",MAX(0,$I326-$J326))</f>
        <v/>
      </c>
      <c r="L326" s="11" t="n"/>
      <c r="M326" s="15">
        <f>IF(OR($B326="", $L326=""),"", $B326+IFERROR(VLOOKUP($L326,Terms!$A:$B,2,FALSE),0))</f>
        <v/>
      </c>
      <c r="N326" s="16">
        <f>IF(OR($M326="", $K326&lt;=0),"", Settings!$B$3-$M326)</f>
        <v/>
      </c>
      <c r="O326" s="11">
        <f>IF($A326="","",IF($K326=0,"Paid",IF($J326=0,"Open","Partially Paid")))</f>
        <v/>
      </c>
      <c r="P326" s="11" t="n"/>
      <c r="Q326" s="11" t="n"/>
    </row>
    <row r="327">
      <c r="A327" s="11" t="n"/>
      <c r="B327" s="15" t="n"/>
      <c r="C327" s="11" t="n"/>
      <c r="D327" s="11">
        <f>IF($C327="","",IFERROR(VLOOKUP($C327,Vendors!$A:$B,2,FALSE),""))</f>
        <v/>
      </c>
      <c r="E327" s="11" t="n"/>
      <c r="F327" s="14" t="n"/>
      <c r="G327" s="17" t="n"/>
      <c r="H327" s="14">
        <f>IF($F327="","",ROUND($F327*$G327,0))</f>
        <v/>
      </c>
      <c r="I327" s="14">
        <f>IF($F327="","",$F327+$H327)</f>
        <v/>
      </c>
      <c r="J327" s="14">
        <f>IF($A327="","",SUMIFS(AP_Payments!$D:$D,AP_Payments!$B:$B,$A327))</f>
        <v/>
      </c>
      <c r="K327" s="14">
        <f>IF($A327="","",MAX(0,$I327-$J327))</f>
        <v/>
      </c>
      <c r="L327" s="11" t="n"/>
      <c r="M327" s="15">
        <f>IF(OR($B327="", $L327=""),"", $B327+IFERROR(VLOOKUP($L327,Terms!$A:$B,2,FALSE),0))</f>
        <v/>
      </c>
      <c r="N327" s="16">
        <f>IF(OR($M327="", $K327&lt;=0),"", Settings!$B$3-$M327)</f>
        <v/>
      </c>
      <c r="O327" s="11">
        <f>IF($A327="","",IF($K327=0,"Paid",IF($J327=0,"Open","Partially Paid")))</f>
        <v/>
      </c>
      <c r="P327" s="11" t="n"/>
      <c r="Q327" s="11" t="n"/>
    </row>
    <row r="328">
      <c r="A328" s="11" t="n"/>
      <c r="B328" s="15" t="n"/>
      <c r="C328" s="11" t="n"/>
      <c r="D328" s="11">
        <f>IF($C328="","",IFERROR(VLOOKUP($C328,Vendors!$A:$B,2,FALSE),""))</f>
        <v/>
      </c>
      <c r="E328" s="11" t="n"/>
      <c r="F328" s="14" t="n"/>
      <c r="G328" s="17" t="n"/>
      <c r="H328" s="14">
        <f>IF($F328="","",ROUND($F328*$G328,0))</f>
        <v/>
      </c>
      <c r="I328" s="14">
        <f>IF($F328="","",$F328+$H328)</f>
        <v/>
      </c>
      <c r="J328" s="14">
        <f>IF($A328="","",SUMIFS(AP_Payments!$D:$D,AP_Payments!$B:$B,$A328))</f>
        <v/>
      </c>
      <c r="K328" s="14">
        <f>IF($A328="","",MAX(0,$I328-$J328))</f>
        <v/>
      </c>
      <c r="L328" s="11" t="n"/>
      <c r="M328" s="15">
        <f>IF(OR($B328="", $L328=""),"", $B328+IFERROR(VLOOKUP($L328,Terms!$A:$B,2,FALSE),0))</f>
        <v/>
      </c>
      <c r="N328" s="16">
        <f>IF(OR($M328="", $K328&lt;=0),"", Settings!$B$3-$M328)</f>
        <v/>
      </c>
      <c r="O328" s="11">
        <f>IF($A328="","",IF($K328=0,"Paid",IF($J328=0,"Open","Partially Paid")))</f>
        <v/>
      </c>
      <c r="P328" s="11" t="n"/>
      <c r="Q328" s="11" t="n"/>
    </row>
    <row r="329">
      <c r="A329" s="11" t="n"/>
      <c r="B329" s="15" t="n"/>
      <c r="C329" s="11" t="n"/>
      <c r="D329" s="11">
        <f>IF($C329="","",IFERROR(VLOOKUP($C329,Vendors!$A:$B,2,FALSE),""))</f>
        <v/>
      </c>
      <c r="E329" s="11" t="n"/>
      <c r="F329" s="14" t="n"/>
      <c r="G329" s="17" t="n"/>
      <c r="H329" s="14">
        <f>IF($F329="","",ROUND($F329*$G329,0))</f>
        <v/>
      </c>
      <c r="I329" s="14">
        <f>IF($F329="","",$F329+$H329)</f>
        <v/>
      </c>
      <c r="J329" s="14">
        <f>IF($A329="","",SUMIFS(AP_Payments!$D:$D,AP_Payments!$B:$B,$A329))</f>
        <v/>
      </c>
      <c r="K329" s="14">
        <f>IF($A329="","",MAX(0,$I329-$J329))</f>
        <v/>
      </c>
      <c r="L329" s="11" t="n"/>
      <c r="M329" s="15">
        <f>IF(OR($B329="", $L329=""),"", $B329+IFERROR(VLOOKUP($L329,Terms!$A:$B,2,FALSE),0))</f>
        <v/>
      </c>
      <c r="N329" s="16">
        <f>IF(OR($M329="", $K329&lt;=0),"", Settings!$B$3-$M329)</f>
        <v/>
      </c>
      <c r="O329" s="11">
        <f>IF($A329="","",IF($K329=0,"Paid",IF($J329=0,"Open","Partially Paid")))</f>
        <v/>
      </c>
      <c r="P329" s="11" t="n"/>
      <c r="Q329" s="11" t="n"/>
    </row>
    <row r="330">
      <c r="A330" s="11" t="n"/>
      <c r="B330" s="15" t="n"/>
      <c r="C330" s="11" t="n"/>
      <c r="D330" s="11">
        <f>IF($C330="","",IFERROR(VLOOKUP($C330,Vendors!$A:$B,2,FALSE),""))</f>
        <v/>
      </c>
      <c r="E330" s="11" t="n"/>
      <c r="F330" s="14" t="n"/>
      <c r="G330" s="17" t="n"/>
      <c r="H330" s="14">
        <f>IF($F330="","",ROUND($F330*$G330,0))</f>
        <v/>
      </c>
      <c r="I330" s="14">
        <f>IF($F330="","",$F330+$H330)</f>
        <v/>
      </c>
      <c r="J330" s="14">
        <f>IF($A330="","",SUMIFS(AP_Payments!$D:$D,AP_Payments!$B:$B,$A330))</f>
        <v/>
      </c>
      <c r="K330" s="14">
        <f>IF($A330="","",MAX(0,$I330-$J330))</f>
        <v/>
      </c>
      <c r="L330" s="11" t="n"/>
      <c r="M330" s="15">
        <f>IF(OR($B330="", $L330=""),"", $B330+IFERROR(VLOOKUP($L330,Terms!$A:$B,2,FALSE),0))</f>
        <v/>
      </c>
      <c r="N330" s="16">
        <f>IF(OR($M330="", $K330&lt;=0),"", Settings!$B$3-$M330)</f>
        <v/>
      </c>
      <c r="O330" s="11">
        <f>IF($A330="","",IF($K330=0,"Paid",IF($J330=0,"Open","Partially Paid")))</f>
        <v/>
      </c>
      <c r="P330" s="11" t="n"/>
      <c r="Q330" s="11" t="n"/>
    </row>
    <row r="331">
      <c r="A331" s="11" t="n"/>
      <c r="B331" s="15" t="n"/>
      <c r="C331" s="11" t="n"/>
      <c r="D331" s="11">
        <f>IF($C331="","",IFERROR(VLOOKUP($C331,Vendors!$A:$B,2,FALSE),""))</f>
        <v/>
      </c>
      <c r="E331" s="11" t="n"/>
      <c r="F331" s="14" t="n"/>
      <c r="G331" s="17" t="n"/>
      <c r="H331" s="14">
        <f>IF($F331="","",ROUND($F331*$G331,0))</f>
        <v/>
      </c>
      <c r="I331" s="14">
        <f>IF($F331="","",$F331+$H331)</f>
        <v/>
      </c>
      <c r="J331" s="14">
        <f>IF($A331="","",SUMIFS(AP_Payments!$D:$D,AP_Payments!$B:$B,$A331))</f>
        <v/>
      </c>
      <c r="K331" s="14">
        <f>IF($A331="","",MAX(0,$I331-$J331))</f>
        <v/>
      </c>
      <c r="L331" s="11" t="n"/>
      <c r="M331" s="15">
        <f>IF(OR($B331="", $L331=""),"", $B331+IFERROR(VLOOKUP($L331,Terms!$A:$B,2,FALSE),0))</f>
        <v/>
      </c>
      <c r="N331" s="16">
        <f>IF(OR($M331="", $K331&lt;=0),"", Settings!$B$3-$M331)</f>
        <v/>
      </c>
      <c r="O331" s="11">
        <f>IF($A331="","",IF($K331=0,"Paid",IF($J331=0,"Open","Partially Paid")))</f>
        <v/>
      </c>
      <c r="P331" s="11" t="n"/>
      <c r="Q331" s="11" t="n"/>
    </row>
    <row r="332">
      <c r="A332" s="11" t="n"/>
      <c r="B332" s="15" t="n"/>
      <c r="C332" s="11" t="n"/>
      <c r="D332" s="11">
        <f>IF($C332="","",IFERROR(VLOOKUP($C332,Vendors!$A:$B,2,FALSE),""))</f>
        <v/>
      </c>
      <c r="E332" s="11" t="n"/>
      <c r="F332" s="14" t="n"/>
      <c r="G332" s="17" t="n"/>
      <c r="H332" s="14">
        <f>IF($F332="","",ROUND($F332*$G332,0))</f>
        <v/>
      </c>
      <c r="I332" s="14">
        <f>IF($F332="","",$F332+$H332)</f>
        <v/>
      </c>
      <c r="J332" s="14">
        <f>IF($A332="","",SUMIFS(AP_Payments!$D:$D,AP_Payments!$B:$B,$A332))</f>
        <v/>
      </c>
      <c r="K332" s="14">
        <f>IF($A332="","",MAX(0,$I332-$J332))</f>
        <v/>
      </c>
      <c r="L332" s="11" t="n"/>
      <c r="M332" s="15">
        <f>IF(OR($B332="", $L332=""),"", $B332+IFERROR(VLOOKUP($L332,Terms!$A:$B,2,FALSE),0))</f>
        <v/>
      </c>
      <c r="N332" s="16">
        <f>IF(OR($M332="", $K332&lt;=0),"", Settings!$B$3-$M332)</f>
        <v/>
      </c>
      <c r="O332" s="11">
        <f>IF($A332="","",IF($K332=0,"Paid",IF($J332=0,"Open","Partially Paid")))</f>
        <v/>
      </c>
      <c r="P332" s="11" t="n"/>
      <c r="Q332" s="11" t="n"/>
    </row>
    <row r="333">
      <c r="A333" s="11" t="n"/>
      <c r="B333" s="15" t="n"/>
      <c r="C333" s="11" t="n"/>
      <c r="D333" s="11">
        <f>IF($C333="","",IFERROR(VLOOKUP($C333,Vendors!$A:$B,2,FALSE),""))</f>
        <v/>
      </c>
      <c r="E333" s="11" t="n"/>
      <c r="F333" s="14" t="n"/>
      <c r="G333" s="17" t="n"/>
      <c r="H333" s="14">
        <f>IF($F333="","",ROUND($F333*$G333,0))</f>
        <v/>
      </c>
      <c r="I333" s="14">
        <f>IF($F333="","",$F333+$H333)</f>
        <v/>
      </c>
      <c r="J333" s="14">
        <f>IF($A333="","",SUMIFS(AP_Payments!$D:$D,AP_Payments!$B:$B,$A333))</f>
        <v/>
      </c>
      <c r="K333" s="14">
        <f>IF($A333="","",MAX(0,$I333-$J333))</f>
        <v/>
      </c>
      <c r="L333" s="11" t="n"/>
      <c r="M333" s="15">
        <f>IF(OR($B333="", $L333=""),"", $B333+IFERROR(VLOOKUP($L333,Terms!$A:$B,2,FALSE),0))</f>
        <v/>
      </c>
      <c r="N333" s="16">
        <f>IF(OR($M333="", $K333&lt;=0),"", Settings!$B$3-$M333)</f>
        <v/>
      </c>
      <c r="O333" s="11">
        <f>IF($A333="","",IF($K333=0,"Paid",IF($J333=0,"Open","Partially Paid")))</f>
        <v/>
      </c>
      <c r="P333" s="11" t="n"/>
      <c r="Q333" s="11" t="n"/>
    </row>
    <row r="334">
      <c r="A334" s="11" t="n"/>
      <c r="B334" s="15" t="n"/>
      <c r="C334" s="11" t="n"/>
      <c r="D334" s="11">
        <f>IF($C334="","",IFERROR(VLOOKUP($C334,Vendors!$A:$B,2,FALSE),""))</f>
        <v/>
      </c>
      <c r="E334" s="11" t="n"/>
      <c r="F334" s="14" t="n"/>
      <c r="G334" s="17" t="n"/>
      <c r="H334" s="14">
        <f>IF($F334="","",ROUND($F334*$G334,0))</f>
        <v/>
      </c>
      <c r="I334" s="14">
        <f>IF($F334="","",$F334+$H334)</f>
        <v/>
      </c>
      <c r="J334" s="14">
        <f>IF($A334="","",SUMIFS(AP_Payments!$D:$D,AP_Payments!$B:$B,$A334))</f>
        <v/>
      </c>
      <c r="K334" s="14">
        <f>IF($A334="","",MAX(0,$I334-$J334))</f>
        <v/>
      </c>
      <c r="L334" s="11" t="n"/>
      <c r="M334" s="15">
        <f>IF(OR($B334="", $L334=""),"", $B334+IFERROR(VLOOKUP($L334,Terms!$A:$B,2,FALSE),0))</f>
        <v/>
      </c>
      <c r="N334" s="16">
        <f>IF(OR($M334="", $K334&lt;=0),"", Settings!$B$3-$M334)</f>
        <v/>
      </c>
      <c r="O334" s="11">
        <f>IF($A334="","",IF($K334=0,"Paid",IF($J334=0,"Open","Partially Paid")))</f>
        <v/>
      </c>
      <c r="P334" s="11" t="n"/>
      <c r="Q334" s="11" t="n"/>
    </row>
    <row r="335">
      <c r="A335" s="11" t="n"/>
      <c r="B335" s="15" t="n"/>
      <c r="C335" s="11" t="n"/>
      <c r="D335" s="11">
        <f>IF($C335="","",IFERROR(VLOOKUP($C335,Vendors!$A:$B,2,FALSE),""))</f>
        <v/>
      </c>
      <c r="E335" s="11" t="n"/>
      <c r="F335" s="14" t="n"/>
      <c r="G335" s="17" t="n"/>
      <c r="H335" s="14">
        <f>IF($F335="","",ROUND($F335*$G335,0))</f>
        <v/>
      </c>
      <c r="I335" s="14">
        <f>IF($F335="","",$F335+$H335)</f>
        <v/>
      </c>
      <c r="J335" s="14">
        <f>IF($A335="","",SUMIFS(AP_Payments!$D:$D,AP_Payments!$B:$B,$A335))</f>
        <v/>
      </c>
      <c r="K335" s="14">
        <f>IF($A335="","",MAX(0,$I335-$J335))</f>
        <v/>
      </c>
      <c r="L335" s="11" t="n"/>
      <c r="M335" s="15">
        <f>IF(OR($B335="", $L335=""),"", $B335+IFERROR(VLOOKUP($L335,Terms!$A:$B,2,FALSE),0))</f>
        <v/>
      </c>
      <c r="N335" s="16">
        <f>IF(OR($M335="", $K335&lt;=0),"", Settings!$B$3-$M335)</f>
        <v/>
      </c>
      <c r="O335" s="11">
        <f>IF($A335="","",IF($K335=0,"Paid",IF($J335=0,"Open","Partially Paid")))</f>
        <v/>
      </c>
      <c r="P335" s="11" t="n"/>
      <c r="Q335" s="11" t="n"/>
    </row>
    <row r="336">
      <c r="A336" s="11" t="n"/>
      <c r="B336" s="15" t="n"/>
      <c r="C336" s="11" t="n"/>
      <c r="D336" s="11">
        <f>IF($C336="","",IFERROR(VLOOKUP($C336,Vendors!$A:$B,2,FALSE),""))</f>
        <v/>
      </c>
      <c r="E336" s="11" t="n"/>
      <c r="F336" s="14" t="n"/>
      <c r="G336" s="17" t="n"/>
      <c r="H336" s="14">
        <f>IF($F336="","",ROUND($F336*$G336,0))</f>
        <v/>
      </c>
      <c r="I336" s="14">
        <f>IF($F336="","",$F336+$H336)</f>
        <v/>
      </c>
      <c r="J336" s="14">
        <f>IF($A336="","",SUMIFS(AP_Payments!$D:$D,AP_Payments!$B:$B,$A336))</f>
        <v/>
      </c>
      <c r="K336" s="14">
        <f>IF($A336="","",MAX(0,$I336-$J336))</f>
        <v/>
      </c>
      <c r="L336" s="11" t="n"/>
      <c r="M336" s="15">
        <f>IF(OR($B336="", $L336=""),"", $B336+IFERROR(VLOOKUP($L336,Terms!$A:$B,2,FALSE),0))</f>
        <v/>
      </c>
      <c r="N336" s="16">
        <f>IF(OR($M336="", $K336&lt;=0),"", Settings!$B$3-$M336)</f>
        <v/>
      </c>
      <c r="O336" s="11">
        <f>IF($A336="","",IF($K336=0,"Paid",IF($J336=0,"Open","Partially Paid")))</f>
        <v/>
      </c>
      <c r="P336" s="11" t="n"/>
      <c r="Q336" s="11" t="n"/>
    </row>
    <row r="337">
      <c r="A337" s="11" t="n"/>
      <c r="B337" s="15" t="n"/>
      <c r="C337" s="11" t="n"/>
      <c r="D337" s="11">
        <f>IF($C337="","",IFERROR(VLOOKUP($C337,Vendors!$A:$B,2,FALSE),""))</f>
        <v/>
      </c>
      <c r="E337" s="11" t="n"/>
      <c r="F337" s="14" t="n"/>
      <c r="G337" s="17" t="n"/>
      <c r="H337" s="14">
        <f>IF($F337="","",ROUND($F337*$G337,0))</f>
        <v/>
      </c>
      <c r="I337" s="14">
        <f>IF($F337="","",$F337+$H337)</f>
        <v/>
      </c>
      <c r="J337" s="14">
        <f>IF($A337="","",SUMIFS(AP_Payments!$D:$D,AP_Payments!$B:$B,$A337))</f>
        <v/>
      </c>
      <c r="K337" s="14">
        <f>IF($A337="","",MAX(0,$I337-$J337))</f>
        <v/>
      </c>
      <c r="L337" s="11" t="n"/>
      <c r="M337" s="15">
        <f>IF(OR($B337="", $L337=""),"", $B337+IFERROR(VLOOKUP($L337,Terms!$A:$B,2,FALSE),0))</f>
        <v/>
      </c>
      <c r="N337" s="16">
        <f>IF(OR($M337="", $K337&lt;=0),"", Settings!$B$3-$M337)</f>
        <v/>
      </c>
      <c r="O337" s="11">
        <f>IF($A337="","",IF($K337=0,"Paid",IF($J337=0,"Open","Partially Paid")))</f>
        <v/>
      </c>
      <c r="P337" s="11" t="n"/>
      <c r="Q337" s="11" t="n"/>
    </row>
    <row r="338">
      <c r="A338" s="11" t="n"/>
      <c r="B338" s="15" t="n"/>
      <c r="C338" s="11" t="n"/>
      <c r="D338" s="11">
        <f>IF($C338="","",IFERROR(VLOOKUP($C338,Vendors!$A:$B,2,FALSE),""))</f>
        <v/>
      </c>
      <c r="E338" s="11" t="n"/>
      <c r="F338" s="14" t="n"/>
      <c r="G338" s="17" t="n"/>
      <c r="H338" s="14">
        <f>IF($F338="","",ROUND($F338*$G338,0))</f>
        <v/>
      </c>
      <c r="I338" s="14">
        <f>IF($F338="","",$F338+$H338)</f>
        <v/>
      </c>
      <c r="J338" s="14">
        <f>IF($A338="","",SUMIFS(AP_Payments!$D:$D,AP_Payments!$B:$B,$A338))</f>
        <v/>
      </c>
      <c r="K338" s="14">
        <f>IF($A338="","",MAX(0,$I338-$J338))</f>
        <v/>
      </c>
      <c r="L338" s="11" t="n"/>
      <c r="M338" s="15">
        <f>IF(OR($B338="", $L338=""),"", $B338+IFERROR(VLOOKUP($L338,Terms!$A:$B,2,FALSE),0))</f>
        <v/>
      </c>
      <c r="N338" s="16">
        <f>IF(OR($M338="", $K338&lt;=0),"", Settings!$B$3-$M338)</f>
        <v/>
      </c>
      <c r="O338" s="11">
        <f>IF($A338="","",IF($K338=0,"Paid",IF($J338=0,"Open","Partially Paid")))</f>
        <v/>
      </c>
      <c r="P338" s="11" t="n"/>
      <c r="Q338" s="11" t="n"/>
    </row>
    <row r="339">
      <c r="A339" s="11" t="n"/>
      <c r="B339" s="15" t="n"/>
      <c r="C339" s="11" t="n"/>
      <c r="D339" s="11">
        <f>IF($C339="","",IFERROR(VLOOKUP($C339,Vendors!$A:$B,2,FALSE),""))</f>
        <v/>
      </c>
      <c r="E339" s="11" t="n"/>
      <c r="F339" s="14" t="n"/>
      <c r="G339" s="17" t="n"/>
      <c r="H339" s="14">
        <f>IF($F339="","",ROUND($F339*$G339,0))</f>
        <v/>
      </c>
      <c r="I339" s="14">
        <f>IF($F339="","",$F339+$H339)</f>
        <v/>
      </c>
      <c r="J339" s="14">
        <f>IF($A339="","",SUMIFS(AP_Payments!$D:$D,AP_Payments!$B:$B,$A339))</f>
        <v/>
      </c>
      <c r="K339" s="14">
        <f>IF($A339="","",MAX(0,$I339-$J339))</f>
        <v/>
      </c>
      <c r="L339" s="11" t="n"/>
      <c r="M339" s="15">
        <f>IF(OR($B339="", $L339=""),"", $B339+IFERROR(VLOOKUP($L339,Terms!$A:$B,2,FALSE),0))</f>
        <v/>
      </c>
      <c r="N339" s="16">
        <f>IF(OR($M339="", $K339&lt;=0),"", Settings!$B$3-$M339)</f>
        <v/>
      </c>
      <c r="O339" s="11">
        <f>IF($A339="","",IF($K339=0,"Paid",IF($J339=0,"Open","Partially Paid")))</f>
        <v/>
      </c>
      <c r="P339" s="11" t="n"/>
      <c r="Q339" s="11" t="n"/>
    </row>
    <row r="340">
      <c r="A340" s="11" t="n"/>
      <c r="B340" s="15" t="n"/>
      <c r="C340" s="11" t="n"/>
      <c r="D340" s="11">
        <f>IF($C340="","",IFERROR(VLOOKUP($C340,Vendors!$A:$B,2,FALSE),""))</f>
        <v/>
      </c>
      <c r="E340" s="11" t="n"/>
      <c r="F340" s="14" t="n"/>
      <c r="G340" s="17" t="n"/>
      <c r="H340" s="14">
        <f>IF($F340="","",ROUND($F340*$G340,0))</f>
        <v/>
      </c>
      <c r="I340" s="14">
        <f>IF($F340="","",$F340+$H340)</f>
        <v/>
      </c>
      <c r="J340" s="14">
        <f>IF($A340="","",SUMIFS(AP_Payments!$D:$D,AP_Payments!$B:$B,$A340))</f>
        <v/>
      </c>
      <c r="K340" s="14">
        <f>IF($A340="","",MAX(0,$I340-$J340))</f>
        <v/>
      </c>
      <c r="L340" s="11" t="n"/>
      <c r="M340" s="15">
        <f>IF(OR($B340="", $L340=""),"", $B340+IFERROR(VLOOKUP($L340,Terms!$A:$B,2,FALSE),0))</f>
        <v/>
      </c>
      <c r="N340" s="16">
        <f>IF(OR($M340="", $K340&lt;=0),"", Settings!$B$3-$M340)</f>
        <v/>
      </c>
      <c r="O340" s="11">
        <f>IF($A340="","",IF($K340=0,"Paid",IF($J340=0,"Open","Partially Paid")))</f>
        <v/>
      </c>
      <c r="P340" s="11" t="n"/>
      <c r="Q340" s="11" t="n"/>
    </row>
    <row r="341">
      <c r="A341" s="11" t="n"/>
      <c r="B341" s="15" t="n"/>
      <c r="C341" s="11" t="n"/>
      <c r="D341" s="11">
        <f>IF($C341="","",IFERROR(VLOOKUP($C341,Vendors!$A:$B,2,FALSE),""))</f>
        <v/>
      </c>
      <c r="E341" s="11" t="n"/>
      <c r="F341" s="14" t="n"/>
      <c r="G341" s="17" t="n"/>
      <c r="H341" s="14">
        <f>IF($F341="","",ROUND($F341*$G341,0))</f>
        <v/>
      </c>
      <c r="I341" s="14">
        <f>IF($F341="","",$F341+$H341)</f>
        <v/>
      </c>
      <c r="J341" s="14">
        <f>IF($A341="","",SUMIFS(AP_Payments!$D:$D,AP_Payments!$B:$B,$A341))</f>
        <v/>
      </c>
      <c r="K341" s="14">
        <f>IF($A341="","",MAX(0,$I341-$J341))</f>
        <v/>
      </c>
      <c r="L341" s="11" t="n"/>
      <c r="M341" s="15">
        <f>IF(OR($B341="", $L341=""),"", $B341+IFERROR(VLOOKUP($L341,Terms!$A:$B,2,FALSE),0))</f>
        <v/>
      </c>
      <c r="N341" s="16">
        <f>IF(OR($M341="", $K341&lt;=0),"", Settings!$B$3-$M341)</f>
        <v/>
      </c>
      <c r="O341" s="11">
        <f>IF($A341="","",IF($K341=0,"Paid",IF($J341=0,"Open","Partially Paid")))</f>
        <v/>
      </c>
      <c r="P341" s="11" t="n"/>
      <c r="Q341" s="11" t="n"/>
    </row>
    <row r="342">
      <c r="A342" s="11" t="n"/>
      <c r="B342" s="15" t="n"/>
      <c r="C342" s="11" t="n"/>
      <c r="D342" s="11">
        <f>IF($C342="","",IFERROR(VLOOKUP($C342,Vendors!$A:$B,2,FALSE),""))</f>
        <v/>
      </c>
      <c r="E342" s="11" t="n"/>
      <c r="F342" s="14" t="n"/>
      <c r="G342" s="17" t="n"/>
      <c r="H342" s="14">
        <f>IF($F342="","",ROUND($F342*$G342,0))</f>
        <v/>
      </c>
      <c r="I342" s="14">
        <f>IF($F342="","",$F342+$H342)</f>
        <v/>
      </c>
      <c r="J342" s="14">
        <f>IF($A342="","",SUMIFS(AP_Payments!$D:$D,AP_Payments!$B:$B,$A342))</f>
        <v/>
      </c>
      <c r="K342" s="14">
        <f>IF($A342="","",MAX(0,$I342-$J342))</f>
        <v/>
      </c>
      <c r="L342" s="11" t="n"/>
      <c r="M342" s="15">
        <f>IF(OR($B342="", $L342=""),"", $B342+IFERROR(VLOOKUP($L342,Terms!$A:$B,2,FALSE),0))</f>
        <v/>
      </c>
      <c r="N342" s="16">
        <f>IF(OR($M342="", $K342&lt;=0),"", Settings!$B$3-$M342)</f>
        <v/>
      </c>
      <c r="O342" s="11">
        <f>IF($A342="","",IF($K342=0,"Paid",IF($J342=0,"Open","Partially Paid")))</f>
        <v/>
      </c>
      <c r="P342" s="11" t="n"/>
      <c r="Q342" s="11" t="n"/>
    </row>
    <row r="343">
      <c r="A343" s="11" t="n"/>
      <c r="B343" s="15" t="n"/>
      <c r="C343" s="11" t="n"/>
      <c r="D343" s="11">
        <f>IF($C343="","",IFERROR(VLOOKUP($C343,Vendors!$A:$B,2,FALSE),""))</f>
        <v/>
      </c>
      <c r="E343" s="11" t="n"/>
      <c r="F343" s="14" t="n"/>
      <c r="G343" s="17" t="n"/>
      <c r="H343" s="14">
        <f>IF($F343="","",ROUND($F343*$G343,0))</f>
        <v/>
      </c>
      <c r="I343" s="14">
        <f>IF($F343="","",$F343+$H343)</f>
        <v/>
      </c>
      <c r="J343" s="14">
        <f>IF($A343="","",SUMIFS(AP_Payments!$D:$D,AP_Payments!$B:$B,$A343))</f>
        <v/>
      </c>
      <c r="K343" s="14">
        <f>IF($A343="","",MAX(0,$I343-$J343))</f>
        <v/>
      </c>
      <c r="L343" s="11" t="n"/>
      <c r="M343" s="15">
        <f>IF(OR($B343="", $L343=""),"", $B343+IFERROR(VLOOKUP($L343,Terms!$A:$B,2,FALSE),0))</f>
        <v/>
      </c>
      <c r="N343" s="16">
        <f>IF(OR($M343="", $K343&lt;=0),"", Settings!$B$3-$M343)</f>
        <v/>
      </c>
      <c r="O343" s="11">
        <f>IF($A343="","",IF($K343=0,"Paid",IF($J343=0,"Open","Partially Paid")))</f>
        <v/>
      </c>
      <c r="P343" s="11" t="n"/>
      <c r="Q343" s="11" t="n"/>
    </row>
    <row r="344">
      <c r="A344" s="11" t="n"/>
      <c r="B344" s="15" t="n"/>
      <c r="C344" s="11" t="n"/>
      <c r="D344" s="11">
        <f>IF($C344="","",IFERROR(VLOOKUP($C344,Vendors!$A:$B,2,FALSE),""))</f>
        <v/>
      </c>
      <c r="E344" s="11" t="n"/>
      <c r="F344" s="14" t="n"/>
      <c r="G344" s="17" t="n"/>
      <c r="H344" s="14">
        <f>IF($F344="","",ROUND($F344*$G344,0))</f>
        <v/>
      </c>
      <c r="I344" s="14">
        <f>IF($F344="","",$F344+$H344)</f>
        <v/>
      </c>
      <c r="J344" s="14">
        <f>IF($A344="","",SUMIFS(AP_Payments!$D:$D,AP_Payments!$B:$B,$A344))</f>
        <v/>
      </c>
      <c r="K344" s="14">
        <f>IF($A344="","",MAX(0,$I344-$J344))</f>
        <v/>
      </c>
      <c r="L344" s="11" t="n"/>
      <c r="M344" s="15">
        <f>IF(OR($B344="", $L344=""),"", $B344+IFERROR(VLOOKUP($L344,Terms!$A:$B,2,FALSE),0))</f>
        <v/>
      </c>
      <c r="N344" s="16">
        <f>IF(OR($M344="", $K344&lt;=0),"", Settings!$B$3-$M344)</f>
        <v/>
      </c>
      <c r="O344" s="11">
        <f>IF($A344="","",IF($K344=0,"Paid",IF($J344=0,"Open","Partially Paid")))</f>
        <v/>
      </c>
      <c r="P344" s="11" t="n"/>
      <c r="Q344" s="11" t="n"/>
    </row>
    <row r="345">
      <c r="A345" s="11" t="n"/>
      <c r="B345" s="15" t="n"/>
      <c r="C345" s="11" t="n"/>
      <c r="D345" s="11">
        <f>IF($C345="","",IFERROR(VLOOKUP($C345,Vendors!$A:$B,2,FALSE),""))</f>
        <v/>
      </c>
      <c r="E345" s="11" t="n"/>
      <c r="F345" s="14" t="n"/>
      <c r="G345" s="17" t="n"/>
      <c r="H345" s="14">
        <f>IF($F345="","",ROUND($F345*$G345,0))</f>
        <v/>
      </c>
      <c r="I345" s="14">
        <f>IF($F345="","",$F345+$H345)</f>
        <v/>
      </c>
      <c r="J345" s="14">
        <f>IF($A345="","",SUMIFS(AP_Payments!$D:$D,AP_Payments!$B:$B,$A345))</f>
        <v/>
      </c>
      <c r="K345" s="14">
        <f>IF($A345="","",MAX(0,$I345-$J345))</f>
        <v/>
      </c>
      <c r="L345" s="11" t="n"/>
      <c r="M345" s="15">
        <f>IF(OR($B345="", $L345=""),"", $B345+IFERROR(VLOOKUP($L345,Terms!$A:$B,2,FALSE),0))</f>
        <v/>
      </c>
      <c r="N345" s="16">
        <f>IF(OR($M345="", $K345&lt;=0),"", Settings!$B$3-$M345)</f>
        <v/>
      </c>
      <c r="O345" s="11">
        <f>IF($A345="","",IF($K345=0,"Paid",IF($J345=0,"Open","Partially Paid")))</f>
        <v/>
      </c>
      <c r="P345" s="11" t="n"/>
      <c r="Q345" s="11" t="n"/>
    </row>
    <row r="346">
      <c r="A346" s="11" t="n"/>
      <c r="B346" s="15" t="n"/>
      <c r="C346" s="11" t="n"/>
      <c r="D346" s="11">
        <f>IF($C346="","",IFERROR(VLOOKUP($C346,Vendors!$A:$B,2,FALSE),""))</f>
        <v/>
      </c>
      <c r="E346" s="11" t="n"/>
      <c r="F346" s="14" t="n"/>
      <c r="G346" s="17" t="n"/>
      <c r="H346" s="14">
        <f>IF($F346="","",ROUND($F346*$G346,0))</f>
        <v/>
      </c>
      <c r="I346" s="14">
        <f>IF($F346="","",$F346+$H346)</f>
        <v/>
      </c>
      <c r="J346" s="14">
        <f>IF($A346="","",SUMIFS(AP_Payments!$D:$D,AP_Payments!$B:$B,$A346))</f>
        <v/>
      </c>
      <c r="K346" s="14">
        <f>IF($A346="","",MAX(0,$I346-$J346))</f>
        <v/>
      </c>
      <c r="L346" s="11" t="n"/>
      <c r="M346" s="15">
        <f>IF(OR($B346="", $L346=""),"", $B346+IFERROR(VLOOKUP($L346,Terms!$A:$B,2,FALSE),0))</f>
        <v/>
      </c>
      <c r="N346" s="16">
        <f>IF(OR($M346="", $K346&lt;=0),"", Settings!$B$3-$M346)</f>
        <v/>
      </c>
      <c r="O346" s="11">
        <f>IF($A346="","",IF($K346=0,"Paid",IF($J346=0,"Open","Partially Paid")))</f>
        <v/>
      </c>
      <c r="P346" s="11" t="n"/>
      <c r="Q346" s="11" t="n"/>
    </row>
    <row r="347">
      <c r="A347" s="11" t="n"/>
      <c r="B347" s="15" t="n"/>
      <c r="C347" s="11" t="n"/>
      <c r="D347" s="11">
        <f>IF($C347="","",IFERROR(VLOOKUP($C347,Vendors!$A:$B,2,FALSE),""))</f>
        <v/>
      </c>
      <c r="E347" s="11" t="n"/>
      <c r="F347" s="14" t="n"/>
      <c r="G347" s="17" t="n"/>
      <c r="H347" s="14">
        <f>IF($F347="","",ROUND($F347*$G347,0))</f>
        <v/>
      </c>
      <c r="I347" s="14">
        <f>IF($F347="","",$F347+$H347)</f>
        <v/>
      </c>
      <c r="J347" s="14">
        <f>IF($A347="","",SUMIFS(AP_Payments!$D:$D,AP_Payments!$B:$B,$A347))</f>
        <v/>
      </c>
      <c r="K347" s="14">
        <f>IF($A347="","",MAX(0,$I347-$J347))</f>
        <v/>
      </c>
      <c r="L347" s="11" t="n"/>
      <c r="M347" s="15">
        <f>IF(OR($B347="", $L347=""),"", $B347+IFERROR(VLOOKUP($L347,Terms!$A:$B,2,FALSE),0))</f>
        <v/>
      </c>
      <c r="N347" s="16">
        <f>IF(OR($M347="", $K347&lt;=0),"", Settings!$B$3-$M347)</f>
        <v/>
      </c>
      <c r="O347" s="11">
        <f>IF($A347="","",IF($K347=0,"Paid",IF($J347=0,"Open","Partially Paid")))</f>
        <v/>
      </c>
      <c r="P347" s="11" t="n"/>
      <c r="Q347" s="11" t="n"/>
    </row>
    <row r="348">
      <c r="A348" s="11" t="n"/>
      <c r="B348" s="15" t="n"/>
      <c r="C348" s="11" t="n"/>
      <c r="D348" s="11">
        <f>IF($C348="","",IFERROR(VLOOKUP($C348,Vendors!$A:$B,2,FALSE),""))</f>
        <v/>
      </c>
      <c r="E348" s="11" t="n"/>
      <c r="F348" s="14" t="n"/>
      <c r="G348" s="17" t="n"/>
      <c r="H348" s="14">
        <f>IF($F348="","",ROUND($F348*$G348,0))</f>
        <v/>
      </c>
      <c r="I348" s="14">
        <f>IF($F348="","",$F348+$H348)</f>
        <v/>
      </c>
      <c r="J348" s="14">
        <f>IF($A348="","",SUMIFS(AP_Payments!$D:$D,AP_Payments!$B:$B,$A348))</f>
        <v/>
      </c>
      <c r="K348" s="14">
        <f>IF($A348="","",MAX(0,$I348-$J348))</f>
        <v/>
      </c>
      <c r="L348" s="11" t="n"/>
      <c r="M348" s="15">
        <f>IF(OR($B348="", $L348=""),"", $B348+IFERROR(VLOOKUP($L348,Terms!$A:$B,2,FALSE),0))</f>
        <v/>
      </c>
      <c r="N348" s="16">
        <f>IF(OR($M348="", $K348&lt;=0),"", Settings!$B$3-$M348)</f>
        <v/>
      </c>
      <c r="O348" s="11">
        <f>IF($A348="","",IF($K348=0,"Paid",IF($J348=0,"Open","Partially Paid")))</f>
        <v/>
      </c>
      <c r="P348" s="11" t="n"/>
      <c r="Q348" s="11" t="n"/>
    </row>
    <row r="349">
      <c r="A349" s="11" t="n"/>
      <c r="B349" s="15" t="n"/>
      <c r="C349" s="11" t="n"/>
      <c r="D349" s="11">
        <f>IF($C349="","",IFERROR(VLOOKUP($C349,Vendors!$A:$B,2,FALSE),""))</f>
        <v/>
      </c>
      <c r="E349" s="11" t="n"/>
      <c r="F349" s="14" t="n"/>
      <c r="G349" s="17" t="n"/>
      <c r="H349" s="14">
        <f>IF($F349="","",ROUND($F349*$G349,0))</f>
        <v/>
      </c>
      <c r="I349" s="14">
        <f>IF($F349="","",$F349+$H349)</f>
        <v/>
      </c>
      <c r="J349" s="14">
        <f>IF($A349="","",SUMIFS(AP_Payments!$D:$D,AP_Payments!$B:$B,$A349))</f>
        <v/>
      </c>
      <c r="K349" s="14">
        <f>IF($A349="","",MAX(0,$I349-$J349))</f>
        <v/>
      </c>
      <c r="L349" s="11" t="n"/>
      <c r="M349" s="15">
        <f>IF(OR($B349="", $L349=""),"", $B349+IFERROR(VLOOKUP($L349,Terms!$A:$B,2,FALSE),0))</f>
        <v/>
      </c>
      <c r="N349" s="16">
        <f>IF(OR($M349="", $K349&lt;=0),"", Settings!$B$3-$M349)</f>
        <v/>
      </c>
      <c r="O349" s="11">
        <f>IF($A349="","",IF($K349=0,"Paid",IF($J349=0,"Open","Partially Paid")))</f>
        <v/>
      </c>
      <c r="P349" s="11" t="n"/>
      <c r="Q349" s="11" t="n"/>
    </row>
    <row r="350">
      <c r="A350" s="11" t="n"/>
      <c r="B350" s="15" t="n"/>
      <c r="C350" s="11" t="n"/>
      <c r="D350" s="11">
        <f>IF($C350="","",IFERROR(VLOOKUP($C350,Vendors!$A:$B,2,FALSE),""))</f>
        <v/>
      </c>
      <c r="E350" s="11" t="n"/>
      <c r="F350" s="14" t="n"/>
      <c r="G350" s="17" t="n"/>
      <c r="H350" s="14">
        <f>IF($F350="","",ROUND($F350*$G350,0))</f>
        <v/>
      </c>
      <c r="I350" s="14">
        <f>IF($F350="","",$F350+$H350)</f>
        <v/>
      </c>
      <c r="J350" s="14">
        <f>IF($A350="","",SUMIFS(AP_Payments!$D:$D,AP_Payments!$B:$B,$A350))</f>
        <v/>
      </c>
      <c r="K350" s="14">
        <f>IF($A350="","",MAX(0,$I350-$J350))</f>
        <v/>
      </c>
      <c r="L350" s="11" t="n"/>
      <c r="M350" s="15">
        <f>IF(OR($B350="", $L350=""),"", $B350+IFERROR(VLOOKUP($L350,Terms!$A:$B,2,FALSE),0))</f>
        <v/>
      </c>
      <c r="N350" s="16">
        <f>IF(OR($M350="", $K350&lt;=0),"", Settings!$B$3-$M350)</f>
        <v/>
      </c>
      <c r="O350" s="11">
        <f>IF($A350="","",IF($K350=0,"Paid",IF($J350=0,"Open","Partially Paid")))</f>
        <v/>
      </c>
      <c r="P350" s="11" t="n"/>
      <c r="Q350" s="11" t="n"/>
    </row>
    <row r="351">
      <c r="A351" s="11" t="n"/>
      <c r="B351" s="15" t="n"/>
      <c r="C351" s="11" t="n"/>
      <c r="D351" s="11">
        <f>IF($C351="","",IFERROR(VLOOKUP($C351,Vendors!$A:$B,2,FALSE),""))</f>
        <v/>
      </c>
      <c r="E351" s="11" t="n"/>
      <c r="F351" s="14" t="n"/>
      <c r="G351" s="17" t="n"/>
      <c r="H351" s="14">
        <f>IF($F351="","",ROUND($F351*$G351,0))</f>
        <v/>
      </c>
      <c r="I351" s="14">
        <f>IF($F351="","",$F351+$H351)</f>
        <v/>
      </c>
      <c r="J351" s="14">
        <f>IF($A351="","",SUMIFS(AP_Payments!$D:$D,AP_Payments!$B:$B,$A351))</f>
        <v/>
      </c>
      <c r="K351" s="14">
        <f>IF($A351="","",MAX(0,$I351-$J351))</f>
        <v/>
      </c>
      <c r="L351" s="11" t="n"/>
      <c r="M351" s="15">
        <f>IF(OR($B351="", $L351=""),"", $B351+IFERROR(VLOOKUP($L351,Terms!$A:$B,2,FALSE),0))</f>
        <v/>
      </c>
      <c r="N351" s="16">
        <f>IF(OR($M351="", $K351&lt;=0),"", Settings!$B$3-$M351)</f>
        <v/>
      </c>
      <c r="O351" s="11">
        <f>IF($A351="","",IF($K351=0,"Paid",IF($J351=0,"Open","Partially Paid")))</f>
        <v/>
      </c>
      <c r="P351" s="11" t="n"/>
      <c r="Q351" s="11" t="n"/>
    </row>
    <row r="352">
      <c r="A352" s="11" t="n"/>
      <c r="B352" s="15" t="n"/>
      <c r="C352" s="11" t="n"/>
      <c r="D352" s="11">
        <f>IF($C352="","",IFERROR(VLOOKUP($C352,Vendors!$A:$B,2,FALSE),""))</f>
        <v/>
      </c>
      <c r="E352" s="11" t="n"/>
      <c r="F352" s="14" t="n"/>
      <c r="G352" s="17" t="n"/>
      <c r="H352" s="14">
        <f>IF($F352="","",ROUND($F352*$G352,0))</f>
        <v/>
      </c>
      <c r="I352" s="14">
        <f>IF($F352="","",$F352+$H352)</f>
        <v/>
      </c>
      <c r="J352" s="14">
        <f>IF($A352="","",SUMIFS(AP_Payments!$D:$D,AP_Payments!$B:$B,$A352))</f>
        <v/>
      </c>
      <c r="K352" s="14">
        <f>IF($A352="","",MAX(0,$I352-$J352))</f>
        <v/>
      </c>
      <c r="L352" s="11" t="n"/>
      <c r="M352" s="15">
        <f>IF(OR($B352="", $L352=""),"", $B352+IFERROR(VLOOKUP($L352,Terms!$A:$B,2,FALSE),0))</f>
        <v/>
      </c>
      <c r="N352" s="16">
        <f>IF(OR($M352="", $K352&lt;=0),"", Settings!$B$3-$M352)</f>
        <v/>
      </c>
      <c r="O352" s="11">
        <f>IF($A352="","",IF($K352=0,"Paid",IF($J352=0,"Open","Partially Paid")))</f>
        <v/>
      </c>
      <c r="P352" s="11" t="n"/>
      <c r="Q352" s="11" t="n"/>
    </row>
    <row r="353">
      <c r="A353" s="11" t="n"/>
      <c r="B353" s="15" t="n"/>
      <c r="C353" s="11" t="n"/>
      <c r="D353" s="11">
        <f>IF($C353="","",IFERROR(VLOOKUP($C353,Vendors!$A:$B,2,FALSE),""))</f>
        <v/>
      </c>
      <c r="E353" s="11" t="n"/>
      <c r="F353" s="14" t="n"/>
      <c r="G353" s="17" t="n"/>
      <c r="H353" s="14">
        <f>IF($F353="","",ROUND($F353*$G353,0))</f>
        <v/>
      </c>
      <c r="I353" s="14">
        <f>IF($F353="","",$F353+$H353)</f>
        <v/>
      </c>
      <c r="J353" s="14">
        <f>IF($A353="","",SUMIFS(AP_Payments!$D:$D,AP_Payments!$B:$B,$A353))</f>
        <v/>
      </c>
      <c r="K353" s="14">
        <f>IF($A353="","",MAX(0,$I353-$J353))</f>
        <v/>
      </c>
      <c r="L353" s="11" t="n"/>
      <c r="M353" s="15">
        <f>IF(OR($B353="", $L353=""),"", $B353+IFERROR(VLOOKUP($L353,Terms!$A:$B,2,FALSE),0))</f>
        <v/>
      </c>
      <c r="N353" s="16">
        <f>IF(OR($M353="", $K353&lt;=0),"", Settings!$B$3-$M353)</f>
        <v/>
      </c>
      <c r="O353" s="11">
        <f>IF($A353="","",IF($K353=0,"Paid",IF($J353=0,"Open","Partially Paid")))</f>
        <v/>
      </c>
      <c r="P353" s="11" t="n"/>
      <c r="Q353" s="11" t="n"/>
    </row>
    <row r="354">
      <c r="A354" s="11" t="n"/>
      <c r="B354" s="15" t="n"/>
      <c r="C354" s="11" t="n"/>
      <c r="D354" s="11">
        <f>IF($C354="","",IFERROR(VLOOKUP($C354,Vendors!$A:$B,2,FALSE),""))</f>
        <v/>
      </c>
      <c r="E354" s="11" t="n"/>
      <c r="F354" s="14" t="n"/>
      <c r="G354" s="17" t="n"/>
      <c r="H354" s="14">
        <f>IF($F354="","",ROUND($F354*$G354,0))</f>
        <v/>
      </c>
      <c r="I354" s="14">
        <f>IF($F354="","",$F354+$H354)</f>
        <v/>
      </c>
      <c r="J354" s="14">
        <f>IF($A354="","",SUMIFS(AP_Payments!$D:$D,AP_Payments!$B:$B,$A354))</f>
        <v/>
      </c>
      <c r="K354" s="14">
        <f>IF($A354="","",MAX(0,$I354-$J354))</f>
        <v/>
      </c>
      <c r="L354" s="11" t="n"/>
      <c r="M354" s="15">
        <f>IF(OR($B354="", $L354=""),"", $B354+IFERROR(VLOOKUP($L354,Terms!$A:$B,2,FALSE),0))</f>
        <v/>
      </c>
      <c r="N354" s="16">
        <f>IF(OR($M354="", $K354&lt;=0),"", Settings!$B$3-$M354)</f>
        <v/>
      </c>
      <c r="O354" s="11">
        <f>IF($A354="","",IF($K354=0,"Paid",IF($J354=0,"Open","Partially Paid")))</f>
        <v/>
      </c>
      <c r="P354" s="11" t="n"/>
      <c r="Q354" s="11" t="n"/>
    </row>
    <row r="355">
      <c r="A355" s="11" t="n"/>
      <c r="B355" s="15" t="n"/>
      <c r="C355" s="11" t="n"/>
      <c r="D355" s="11">
        <f>IF($C355="","",IFERROR(VLOOKUP($C355,Vendors!$A:$B,2,FALSE),""))</f>
        <v/>
      </c>
      <c r="E355" s="11" t="n"/>
      <c r="F355" s="14" t="n"/>
      <c r="G355" s="17" t="n"/>
      <c r="H355" s="14">
        <f>IF($F355="","",ROUND($F355*$G355,0))</f>
        <v/>
      </c>
      <c r="I355" s="14">
        <f>IF($F355="","",$F355+$H355)</f>
        <v/>
      </c>
      <c r="J355" s="14">
        <f>IF($A355="","",SUMIFS(AP_Payments!$D:$D,AP_Payments!$B:$B,$A355))</f>
        <v/>
      </c>
      <c r="K355" s="14">
        <f>IF($A355="","",MAX(0,$I355-$J355))</f>
        <v/>
      </c>
      <c r="L355" s="11" t="n"/>
      <c r="M355" s="15">
        <f>IF(OR($B355="", $L355=""),"", $B355+IFERROR(VLOOKUP($L355,Terms!$A:$B,2,FALSE),0))</f>
        <v/>
      </c>
      <c r="N355" s="16">
        <f>IF(OR($M355="", $K355&lt;=0),"", Settings!$B$3-$M355)</f>
        <v/>
      </c>
      <c r="O355" s="11">
        <f>IF($A355="","",IF($K355=0,"Paid",IF($J355=0,"Open","Partially Paid")))</f>
        <v/>
      </c>
      <c r="P355" s="11" t="n"/>
      <c r="Q355" s="11" t="n"/>
    </row>
    <row r="356">
      <c r="A356" s="11" t="n"/>
      <c r="B356" s="15" t="n"/>
      <c r="C356" s="11" t="n"/>
      <c r="D356" s="11">
        <f>IF($C356="","",IFERROR(VLOOKUP($C356,Vendors!$A:$B,2,FALSE),""))</f>
        <v/>
      </c>
      <c r="E356" s="11" t="n"/>
      <c r="F356" s="14" t="n"/>
      <c r="G356" s="17" t="n"/>
      <c r="H356" s="14">
        <f>IF($F356="","",ROUND($F356*$G356,0))</f>
        <v/>
      </c>
      <c r="I356" s="14">
        <f>IF($F356="","",$F356+$H356)</f>
        <v/>
      </c>
      <c r="J356" s="14">
        <f>IF($A356="","",SUMIFS(AP_Payments!$D:$D,AP_Payments!$B:$B,$A356))</f>
        <v/>
      </c>
      <c r="K356" s="14">
        <f>IF($A356="","",MAX(0,$I356-$J356))</f>
        <v/>
      </c>
      <c r="L356" s="11" t="n"/>
      <c r="M356" s="15">
        <f>IF(OR($B356="", $L356=""),"", $B356+IFERROR(VLOOKUP($L356,Terms!$A:$B,2,FALSE),0))</f>
        <v/>
      </c>
      <c r="N356" s="16">
        <f>IF(OR($M356="", $K356&lt;=0),"", Settings!$B$3-$M356)</f>
        <v/>
      </c>
      <c r="O356" s="11">
        <f>IF($A356="","",IF($K356=0,"Paid",IF($J356=0,"Open","Partially Paid")))</f>
        <v/>
      </c>
      <c r="P356" s="11" t="n"/>
      <c r="Q356" s="11" t="n"/>
    </row>
    <row r="357">
      <c r="A357" s="11" t="n"/>
      <c r="B357" s="15" t="n"/>
      <c r="C357" s="11" t="n"/>
      <c r="D357" s="11">
        <f>IF($C357="","",IFERROR(VLOOKUP($C357,Vendors!$A:$B,2,FALSE),""))</f>
        <v/>
      </c>
      <c r="E357" s="11" t="n"/>
      <c r="F357" s="14" t="n"/>
      <c r="G357" s="17" t="n"/>
      <c r="H357" s="14">
        <f>IF($F357="","",ROUND($F357*$G357,0))</f>
        <v/>
      </c>
      <c r="I357" s="14">
        <f>IF($F357="","",$F357+$H357)</f>
        <v/>
      </c>
      <c r="J357" s="14">
        <f>IF($A357="","",SUMIFS(AP_Payments!$D:$D,AP_Payments!$B:$B,$A357))</f>
        <v/>
      </c>
      <c r="K357" s="14">
        <f>IF($A357="","",MAX(0,$I357-$J357))</f>
        <v/>
      </c>
      <c r="L357" s="11" t="n"/>
      <c r="M357" s="15">
        <f>IF(OR($B357="", $L357=""),"", $B357+IFERROR(VLOOKUP($L357,Terms!$A:$B,2,FALSE),0))</f>
        <v/>
      </c>
      <c r="N357" s="16">
        <f>IF(OR($M357="", $K357&lt;=0),"", Settings!$B$3-$M357)</f>
        <v/>
      </c>
      <c r="O357" s="11">
        <f>IF($A357="","",IF($K357=0,"Paid",IF($J357=0,"Open","Partially Paid")))</f>
        <v/>
      </c>
      <c r="P357" s="11" t="n"/>
      <c r="Q357" s="11" t="n"/>
    </row>
    <row r="358">
      <c r="A358" s="11" t="n"/>
      <c r="B358" s="15" t="n"/>
      <c r="C358" s="11" t="n"/>
      <c r="D358" s="11">
        <f>IF($C358="","",IFERROR(VLOOKUP($C358,Vendors!$A:$B,2,FALSE),""))</f>
        <v/>
      </c>
      <c r="E358" s="11" t="n"/>
      <c r="F358" s="14" t="n"/>
      <c r="G358" s="17" t="n"/>
      <c r="H358" s="14">
        <f>IF($F358="","",ROUND($F358*$G358,0))</f>
        <v/>
      </c>
      <c r="I358" s="14">
        <f>IF($F358="","",$F358+$H358)</f>
        <v/>
      </c>
      <c r="J358" s="14">
        <f>IF($A358="","",SUMIFS(AP_Payments!$D:$D,AP_Payments!$B:$B,$A358))</f>
        <v/>
      </c>
      <c r="K358" s="14">
        <f>IF($A358="","",MAX(0,$I358-$J358))</f>
        <v/>
      </c>
      <c r="L358" s="11" t="n"/>
      <c r="M358" s="15">
        <f>IF(OR($B358="", $L358=""),"", $B358+IFERROR(VLOOKUP($L358,Terms!$A:$B,2,FALSE),0))</f>
        <v/>
      </c>
      <c r="N358" s="16">
        <f>IF(OR($M358="", $K358&lt;=0),"", Settings!$B$3-$M358)</f>
        <v/>
      </c>
      <c r="O358" s="11">
        <f>IF($A358="","",IF($K358=0,"Paid",IF($J358=0,"Open","Partially Paid")))</f>
        <v/>
      </c>
      <c r="P358" s="11" t="n"/>
      <c r="Q358" s="11" t="n"/>
    </row>
    <row r="359">
      <c r="A359" s="11" t="n"/>
      <c r="B359" s="15" t="n"/>
      <c r="C359" s="11" t="n"/>
      <c r="D359" s="11">
        <f>IF($C359="","",IFERROR(VLOOKUP($C359,Vendors!$A:$B,2,FALSE),""))</f>
        <v/>
      </c>
      <c r="E359" s="11" t="n"/>
      <c r="F359" s="14" t="n"/>
      <c r="G359" s="17" t="n"/>
      <c r="H359" s="14">
        <f>IF($F359="","",ROUND($F359*$G359,0))</f>
        <v/>
      </c>
      <c r="I359" s="14">
        <f>IF($F359="","",$F359+$H359)</f>
        <v/>
      </c>
      <c r="J359" s="14">
        <f>IF($A359="","",SUMIFS(AP_Payments!$D:$D,AP_Payments!$B:$B,$A359))</f>
        <v/>
      </c>
      <c r="K359" s="14">
        <f>IF($A359="","",MAX(0,$I359-$J359))</f>
        <v/>
      </c>
      <c r="L359" s="11" t="n"/>
      <c r="M359" s="15">
        <f>IF(OR($B359="", $L359=""),"", $B359+IFERROR(VLOOKUP($L359,Terms!$A:$B,2,FALSE),0))</f>
        <v/>
      </c>
      <c r="N359" s="16">
        <f>IF(OR($M359="", $K359&lt;=0),"", Settings!$B$3-$M359)</f>
        <v/>
      </c>
      <c r="O359" s="11">
        <f>IF($A359="","",IF($K359=0,"Paid",IF($J359=0,"Open","Partially Paid")))</f>
        <v/>
      </c>
      <c r="P359" s="11" t="n"/>
      <c r="Q359" s="11" t="n"/>
    </row>
    <row r="360">
      <c r="A360" s="11" t="n"/>
      <c r="B360" s="15" t="n"/>
      <c r="C360" s="11" t="n"/>
      <c r="D360" s="11">
        <f>IF($C360="","",IFERROR(VLOOKUP($C360,Vendors!$A:$B,2,FALSE),""))</f>
        <v/>
      </c>
      <c r="E360" s="11" t="n"/>
      <c r="F360" s="14" t="n"/>
      <c r="G360" s="17" t="n"/>
      <c r="H360" s="14">
        <f>IF($F360="","",ROUND($F360*$G360,0))</f>
        <v/>
      </c>
      <c r="I360" s="14">
        <f>IF($F360="","",$F360+$H360)</f>
        <v/>
      </c>
      <c r="J360" s="14">
        <f>IF($A360="","",SUMIFS(AP_Payments!$D:$D,AP_Payments!$B:$B,$A360))</f>
        <v/>
      </c>
      <c r="K360" s="14">
        <f>IF($A360="","",MAX(0,$I360-$J360))</f>
        <v/>
      </c>
      <c r="L360" s="11" t="n"/>
      <c r="M360" s="15">
        <f>IF(OR($B360="", $L360=""),"", $B360+IFERROR(VLOOKUP($L360,Terms!$A:$B,2,FALSE),0))</f>
        <v/>
      </c>
      <c r="N360" s="16">
        <f>IF(OR($M360="", $K360&lt;=0),"", Settings!$B$3-$M360)</f>
        <v/>
      </c>
      <c r="O360" s="11">
        <f>IF($A360="","",IF($K360=0,"Paid",IF($J360=0,"Open","Partially Paid")))</f>
        <v/>
      </c>
      <c r="P360" s="11" t="n"/>
      <c r="Q360" s="11" t="n"/>
    </row>
    <row r="361">
      <c r="A361" s="11" t="n"/>
      <c r="B361" s="15" t="n"/>
      <c r="C361" s="11" t="n"/>
      <c r="D361" s="11">
        <f>IF($C361="","",IFERROR(VLOOKUP($C361,Vendors!$A:$B,2,FALSE),""))</f>
        <v/>
      </c>
      <c r="E361" s="11" t="n"/>
      <c r="F361" s="14" t="n"/>
      <c r="G361" s="17" t="n"/>
      <c r="H361" s="14">
        <f>IF($F361="","",ROUND($F361*$G361,0))</f>
        <v/>
      </c>
      <c r="I361" s="14">
        <f>IF($F361="","",$F361+$H361)</f>
        <v/>
      </c>
      <c r="J361" s="14">
        <f>IF($A361="","",SUMIFS(AP_Payments!$D:$D,AP_Payments!$B:$B,$A361))</f>
        <v/>
      </c>
      <c r="K361" s="14">
        <f>IF($A361="","",MAX(0,$I361-$J361))</f>
        <v/>
      </c>
      <c r="L361" s="11" t="n"/>
      <c r="M361" s="15">
        <f>IF(OR($B361="", $L361=""),"", $B361+IFERROR(VLOOKUP($L361,Terms!$A:$B,2,FALSE),0))</f>
        <v/>
      </c>
      <c r="N361" s="16">
        <f>IF(OR($M361="", $K361&lt;=0),"", Settings!$B$3-$M361)</f>
        <v/>
      </c>
      <c r="O361" s="11">
        <f>IF($A361="","",IF($K361=0,"Paid",IF($J361=0,"Open","Partially Paid")))</f>
        <v/>
      </c>
      <c r="P361" s="11" t="n"/>
      <c r="Q361" s="11" t="n"/>
    </row>
    <row r="362">
      <c r="A362" s="11" t="n"/>
      <c r="B362" s="15" t="n"/>
      <c r="C362" s="11" t="n"/>
      <c r="D362" s="11">
        <f>IF($C362="","",IFERROR(VLOOKUP($C362,Vendors!$A:$B,2,FALSE),""))</f>
        <v/>
      </c>
      <c r="E362" s="11" t="n"/>
      <c r="F362" s="14" t="n"/>
      <c r="G362" s="17" t="n"/>
      <c r="H362" s="14">
        <f>IF($F362="","",ROUND($F362*$G362,0))</f>
        <v/>
      </c>
      <c r="I362" s="14">
        <f>IF($F362="","",$F362+$H362)</f>
        <v/>
      </c>
      <c r="J362" s="14">
        <f>IF($A362="","",SUMIFS(AP_Payments!$D:$D,AP_Payments!$B:$B,$A362))</f>
        <v/>
      </c>
      <c r="K362" s="14">
        <f>IF($A362="","",MAX(0,$I362-$J362))</f>
        <v/>
      </c>
      <c r="L362" s="11" t="n"/>
      <c r="M362" s="15">
        <f>IF(OR($B362="", $L362=""),"", $B362+IFERROR(VLOOKUP($L362,Terms!$A:$B,2,FALSE),0))</f>
        <v/>
      </c>
      <c r="N362" s="16">
        <f>IF(OR($M362="", $K362&lt;=0),"", Settings!$B$3-$M362)</f>
        <v/>
      </c>
      <c r="O362" s="11">
        <f>IF($A362="","",IF($K362=0,"Paid",IF($J362=0,"Open","Partially Paid")))</f>
        <v/>
      </c>
      <c r="P362" s="11" t="n"/>
      <c r="Q362" s="11" t="n"/>
    </row>
    <row r="363">
      <c r="A363" s="11" t="n"/>
      <c r="B363" s="15" t="n"/>
      <c r="C363" s="11" t="n"/>
      <c r="D363" s="11">
        <f>IF($C363="","",IFERROR(VLOOKUP($C363,Vendors!$A:$B,2,FALSE),""))</f>
        <v/>
      </c>
      <c r="E363" s="11" t="n"/>
      <c r="F363" s="14" t="n"/>
      <c r="G363" s="17" t="n"/>
      <c r="H363" s="14">
        <f>IF($F363="","",ROUND($F363*$G363,0))</f>
        <v/>
      </c>
      <c r="I363" s="14">
        <f>IF($F363="","",$F363+$H363)</f>
        <v/>
      </c>
      <c r="J363" s="14">
        <f>IF($A363="","",SUMIFS(AP_Payments!$D:$D,AP_Payments!$B:$B,$A363))</f>
        <v/>
      </c>
      <c r="K363" s="14">
        <f>IF($A363="","",MAX(0,$I363-$J363))</f>
        <v/>
      </c>
      <c r="L363" s="11" t="n"/>
      <c r="M363" s="15">
        <f>IF(OR($B363="", $L363=""),"", $B363+IFERROR(VLOOKUP($L363,Terms!$A:$B,2,FALSE),0))</f>
        <v/>
      </c>
      <c r="N363" s="16">
        <f>IF(OR($M363="", $K363&lt;=0),"", Settings!$B$3-$M363)</f>
        <v/>
      </c>
      <c r="O363" s="11">
        <f>IF($A363="","",IF($K363=0,"Paid",IF($J363=0,"Open","Partially Paid")))</f>
        <v/>
      </c>
      <c r="P363" s="11" t="n"/>
      <c r="Q363" s="11" t="n"/>
    </row>
    <row r="364">
      <c r="A364" s="11" t="n"/>
      <c r="B364" s="15" t="n"/>
      <c r="C364" s="11" t="n"/>
      <c r="D364" s="11">
        <f>IF($C364="","",IFERROR(VLOOKUP($C364,Vendors!$A:$B,2,FALSE),""))</f>
        <v/>
      </c>
      <c r="E364" s="11" t="n"/>
      <c r="F364" s="14" t="n"/>
      <c r="G364" s="17" t="n"/>
      <c r="H364" s="14">
        <f>IF($F364="","",ROUND($F364*$G364,0))</f>
        <v/>
      </c>
      <c r="I364" s="14">
        <f>IF($F364="","",$F364+$H364)</f>
        <v/>
      </c>
      <c r="J364" s="14">
        <f>IF($A364="","",SUMIFS(AP_Payments!$D:$D,AP_Payments!$B:$B,$A364))</f>
        <v/>
      </c>
      <c r="K364" s="14">
        <f>IF($A364="","",MAX(0,$I364-$J364))</f>
        <v/>
      </c>
      <c r="L364" s="11" t="n"/>
      <c r="M364" s="15">
        <f>IF(OR($B364="", $L364=""),"", $B364+IFERROR(VLOOKUP($L364,Terms!$A:$B,2,FALSE),0))</f>
        <v/>
      </c>
      <c r="N364" s="16">
        <f>IF(OR($M364="", $K364&lt;=0),"", Settings!$B$3-$M364)</f>
        <v/>
      </c>
      <c r="O364" s="11">
        <f>IF($A364="","",IF($K364=0,"Paid",IF($J364=0,"Open","Partially Paid")))</f>
        <v/>
      </c>
      <c r="P364" s="11" t="n"/>
      <c r="Q364" s="11" t="n"/>
    </row>
    <row r="365">
      <c r="A365" s="11" t="n"/>
      <c r="B365" s="15" t="n"/>
      <c r="C365" s="11" t="n"/>
      <c r="D365" s="11">
        <f>IF($C365="","",IFERROR(VLOOKUP($C365,Vendors!$A:$B,2,FALSE),""))</f>
        <v/>
      </c>
      <c r="E365" s="11" t="n"/>
      <c r="F365" s="14" t="n"/>
      <c r="G365" s="17" t="n"/>
      <c r="H365" s="14">
        <f>IF($F365="","",ROUND($F365*$G365,0))</f>
        <v/>
      </c>
      <c r="I365" s="14">
        <f>IF($F365="","",$F365+$H365)</f>
        <v/>
      </c>
      <c r="J365" s="14">
        <f>IF($A365="","",SUMIFS(AP_Payments!$D:$D,AP_Payments!$B:$B,$A365))</f>
        <v/>
      </c>
      <c r="K365" s="14">
        <f>IF($A365="","",MAX(0,$I365-$J365))</f>
        <v/>
      </c>
      <c r="L365" s="11" t="n"/>
      <c r="M365" s="15">
        <f>IF(OR($B365="", $L365=""),"", $B365+IFERROR(VLOOKUP($L365,Terms!$A:$B,2,FALSE),0))</f>
        <v/>
      </c>
      <c r="N365" s="16">
        <f>IF(OR($M365="", $K365&lt;=0),"", Settings!$B$3-$M365)</f>
        <v/>
      </c>
      <c r="O365" s="11">
        <f>IF($A365="","",IF($K365=0,"Paid",IF($J365=0,"Open","Partially Paid")))</f>
        <v/>
      </c>
      <c r="P365" s="11" t="n"/>
      <c r="Q365" s="11" t="n"/>
    </row>
    <row r="366">
      <c r="A366" s="11" t="n"/>
      <c r="B366" s="15" t="n"/>
      <c r="C366" s="11" t="n"/>
      <c r="D366" s="11">
        <f>IF($C366="","",IFERROR(VLOOKUP($C366,Vendors!$A:$B,2,FALSE),""))</f>
        <v/>
      </c>
      <c r="E366" s="11" t="n"/>
      <c r="F366" s="14" t="n"/>
      <c r="G366" s="17" t="n"/>
      <c r="H366" s="14">
        <f>IF($F366="","",ROUND($F366*$G366,0))</f>
        <v/>
      </c>
      <c r="I366" s="14">
        <f>IF($F366="","",$F366+$H366)</f>
        <v/>
      </c>
      <c r="J366" s="14">
        <f>IF($A366="","",SUMIFS(AP_Payments!$D:$D,AP_Payments!$B:$B,$A366))</f>
        <v/>
      </c>
      <c r="K366" s="14">
        <f>IF($A366="","",MAX(0,$I366-$J366))</f>
        <v/>
      </c>
      <c r="L366" s="11" t="n"/>
      <c r="M366" s="15">
        <f>IF(OR($B366="", $L366=""),"", $B366+IFERROR(VLOOKUP($L366,Terms!$A:$B,2,FALSE),0))</f>
        <v/>
      </c>
      <c r="N366" s="16">
        <f>IF(OR($M366="", $K366&lt;=0),"", Settings!$B$3-$M366)</f>
        <v/>
      </c>
      <c r="O366" s="11">
        <f>IF($A366="","",IF($K366=0,"Paid",IF($J366=0,"Open","Partially Paid")))</f>
        <v/>
      </c>
      <c r="P366" s="11" t="n"/>
      <c r="Q366" s="11" t="n"/>
    </row>
    <row r="367">
      <c r="A367" s="11" t="n"/>
      <c r="B367" s="15" t="n"/>
      <c r="C367" s="11" t="n"/>
      <c r="D367" s="11">
        <f>IF($C367="","",IFERROR(VLOOKUP($C367,Vendors!$A:$B,2,FALSE),""))</f>
        <v/>
      </c>
      <c r="E367" s="11" t="n"/>
      <c r="F367" s="14" t="n"/>
      <c r="G367" s="17" t="n"/>
      <c r="H367" s="14">
        <f>IF($F367="","",ROUND($F367*$G367,0))</f>
        <v/>
      </c>
      <c r="I367" s="14">
        <f>IF($F367="","",$F367+$H367)</f>
        <v/>
      </c>
      <c r="J367" s="14">
        <f>IF($A367="","",SUMIFS(AP_Payments!$D:$D,AP_Payments!$B:$B,$A367))</f>
        <v/>
      </c>
      <c r="K367" s="14">
        <f>IF($A367="","",MAX(0,$I367-$J367))</f>
        <v/>
      </c>
      <c r="L367" s="11" t="n"/>
      <c r="M367" s="15">
        <f>IF(OR($B367="", $L367=""),"", $B367+IFERROR(VLOOKUP($L367,Terms!$A:$B,2,FALSE),0))</f>
        <v/>
      </c>
      <c r="N367" s="16">
        <f>IF(OR($M367="", $K367&lt;=0),"", Settings!$B$3-$M367)</f>
        <v/>
      </c>
      <c r="O367" s="11">
        <f>IF($A367="","",IF($K367=0,"Paid",IF($J367=0,"Open","Partially Paid")))</f>
        <v/>
      </c>
      <c r="P367" s="11" t="n"/>
      <c r="Q367" s="11" t="n"/>
    </row>
    <row r="368">
      <c r="A368" s="11" t="n"/>
      <c r="B368" s="15" t="n"/>
      <c r="C368" s="11" t="n"/>
      <c r="D368" s="11">
        <f>IF($C368="","",IFERROR(VLOOKUP($C368,Vendors!$A:$B,2,FALSE),""))</f>
        <v/>
      </c>
      <c r="E368" s="11" t="n"/>
      <c r="F368" s="14" t="n"/>
      <c r="G368" s="17" t="n"/>
      <c r="H368" s="14">
        <f>IF($F368="","",ROUND($F368*$G368,0))</f>
        <v/>
      </c>
      <c r="I368" s="14">
        <f>IF($F368="","",$F368+$H368)</f>
        <v/>
      </c>
      <c r="J368" s="14">
        <f>IF($A368="","",SUMIFS(AP_Payments!$D:$D,AP_Payments!$B:$B,$A368))</f>
        <v/>
      </c>
      <c r="K368" s="14">
        <f>IF($A368="","",MAX(0,$I368-$J368))</f>
        <v/>
      </c>
      <c r="L368" s="11" t="n"/>
      <c r="M368" s="15">
        <f>IF(OR($B368="", $L368=""),"", $B368+IFERROR(VLOOKUP($L368,Terms!$A:$B,2,FALSE),0))</f>
        <v/>
      </c>
      <c r="N368" s="16">
        <f>IF(OR($M368="", $K368&lt;=0),"", Settings!$B$3-$M368)</f>
        <v/>
      </c>
      <c r="O368" s="11">
        <f>IF($A368="","",IF($K368=0,"Paid",IF($J368=0,"Open","Partially Paid")))</f>
        <v/>
      </c>
      <c r="P368" s="11" t="n"/>
      <c r="Q368" s="11" t="n"/>
    </row>
    <row r="369">
      <c r="A369" s="11" t="n"/>
      <c r="B369" s="15" t="n"/>
      <c r="C369" s="11" t="n"/>
      <c r="D369" s="11">
        <f>IF($C369="","",IFERROR(VLOOKUP($C369,Vendors!$A:$B,2,FALSE),""))</f>
        <v/>
      </c>
      <c r="E369" s="11" t="n"/>
      <c r="F369" s="14" t="n"/>
      <c r="G369" s="17" t="n"/>
      <c r="H369" s="14">
        <f>IF($F369="","",ROUND($F369*$G369,0))</f>
        <v/>
      </c>
      <c r="I369" s="14">
        <f>IF($F369="","",$F369+$H369)</f>
        <v/>
      </c>
      <c r="J369" s="14">
        <f>IF($A369="","",SUMIFS(AP_Payments!$D:$D,AP_Payments!$B:$B,$A369))</f>
        <v/>
      </c>
      <c r="K369" s="14">
        <f>IF($A369="","",MAX(0,$I369-$J369))</f>
        <v/>
      </c>
      <c r="L369" s="11" t="n"/>
      <c r="M369" s="15">
        <f>IF(OR($B369="", $L369=""),"", $B369+IFERROR(VLOOKUP($L369,Terms!$A:$B,2,FALSE),0))</f>
        <v/>
      </c>
      <c r="N369" s="16">
        <f>IF(OR($M369="", $K369&lt;=0),"", Settings!$B$3-$M369)</f>
        <v/>
      </c>
      <c r="O369" s="11">
        <f>IF($A369="","",IF($K369=0,"Paid",IF($J369=0,"Open","Partially Paid")))</f>
        <v/>
      </c>
      <c r="P369" s="11" t="n"/>
      <c r="Q369" s="11" t="n"/>
    </row>
    <row r="370">
      <c r="A370" s="11" t="n"/>
      <c r="B370" s="15" t="n"/>
      <c r="C370" s="11" t="n"/>
      <c r="D370" s="11">
        <f>IF($C370="","",IFERROR(VLOOKUP($C370,Vendors!$A:$B,2,FALSE),""))</f>
        <v/>
      </c>
      <c r="E370" s="11" t="n"/>
      <c r="F370" s="14" t="n"/>
      <c r="G370" s="17" t="n"/>
      <c r="H370" s="14">
        <f>IF($F370="","",ROUND($F370*$G370,0))</f>
        <v/>
      </c>
      <c r="I370" s="14">
        <f>IF($F370="","",$F370+$H370)</f>
        <v/>
      </c>
      <c r="J370" s="14">
        <f>IF($A370="","",SUMIFS(AP_Payments!$D:$D,AP_Payments!$B:$B,$A370))</f>
        <v/>
      </c>
      <c r="K370" s="14">
        <f>IF($A370="","",MAX(0,$I370-$J370))</f>
        <v/>
      </c>
      <c r="L370" s="11" t="n"/>
      <c r="M370" s="15">
        <f>IF(OR($B370="", $L370=""),"", $B370+IFERROR(VLOOKUP($L370,Terms!$A:$B,2,FALSE),0))</f>
        <v/>
      </c>
      <c r="N370" s="16">
        <f>IF(OR($M370="", $K370&lt;=0),"", Settings!$B$3-$M370)</f>
        <v/>
      </c>
      <c r="O370" s="11">
        <f>IF($A370="","",IF($K370=0,"Paid",IF($J370=0,"Open","Partially Paid")))</f>
        <v/>
      </c>
      <c r="P370" s="11" t="n"/>
      <c r="Q370" s="11" t="n"/>
    </row>
    <row r="371">
      <c r="A371" s="11" t="n"/>
      <c r="B371" s="15" t="n"/>
      <c r="C371" s="11" t="n"/>
      <c r="D371" s="11">
        <f>IF($C371="","",IFERROR(VLOOKUP($C371,Vendors!$A:$B,2,FALSE),""))</f>
        <v/>
      </c>
      <c r="E371" s="11" t="n"/>
      <c r="F371" s="14" t="n"/>
      <c r="G371" s="17" t="n"/>
      <c r="H371" s="14">
        <f>IF($F371="","",ROUND($F371*$G371,0))</f>
        <v/>
      </c>
      <c r="I371" s="14">
        <f>IF($F371="","",$F371+$H371)</f>
        <v/>
      </c>
      <c r="J371" s="14">
        <f>IF($A371="","",SUMIFS(AP_Payments!$D:$D,AP_Payments!$B:$B,$A371))</f>
        <v/>
      </c>
      <c r="K371" s="14">
        <f>IF($A371="","",MAX(0,$I371-$J371))</f>
        <v/>
      </c>
      <c r="L371" s="11" t="n"/>
      <c r="M371" s="15">
        <f>IF(OR($B371="", $L371=""),"", $B371+IFERROR(VLOOKUP($L371,Terms!$A:$B,2,FALSE),0))</f>
        <v/>
      </c>
      <c r="N371" s="16">
        <f>IF(OR($M371="", $K371&lt;=0),"", Settings!$B$3-$M371)</f>
        <v/>
      </c>
      <c r="O371" s="11">
        <f>IF($A371="","",IF($K371=0,"Paid",IF($J371=0,"Open","Partially Paid")))</f>
        <v/>
      </c>
      <c r="P371" s="11" t="n"/>
      <c r="Q371" s="11" t="n"/>
    </row>
    <row r="372">
      <c r="A372" s="11" t="n"/>
      <c r="B372" s="15" t="n"/>
      <c r="C372" s="11" t="n"/>
      <c r="D372" s="11">
        <f>IF($C372="","",IFERROR(VLOOKUP($C372,Vendors!$A:$B,2,FALSE),""))</f>
        <v/>
      </c>
      <c r="E372" s="11" t="n"/>
      <c r="F372" s="14" t="n"/>
      <c r="G372" s="17" t="n"/>
      <c r="H372" s="14">
        <f>IF($F372="","",ROUND($F372*$G372,0))</f>
        <v/>
      </c>
      <c r="I372" s="14">
        <f>IF($F372="","",$F372+$H372)</f>
        <v/>
      </c>
      <c r="J372" s="14">
        <f>IF($A372="","",SUMIFS(AP_Payments!$D:$D,AP_Payments!$B:$B,$A372))</f>
        <v/>
      </c>
      <c r="K372" s="14">
        <f>IF($A372="","",MAX(0,$I372-$J372))</f>
        <v/>
      </c>
      <c r="L372" s="11" t="n"/>
      <c r="M372" s="15">
        <f>IF(OR($B372="", $L372=""),"", $B372+IFERROR(VLOOKUP($L372,Terms!$A:$B,2,FALSE),0))</f>
        <v/>
      </c>
      <c r="N372" s="16">
        <f>IF(OR($M372="", $K372&lt;=0),"", Settings!$B$3-$M372)</f>
        <v/>
      </c>
      <c r="O372" s="11">
        <f>IF($A372="","",IF($K372=0,"Paid",IF($J372=0,"Open","Partially Paid")))</f>
        <v/>
      </c>
      <c r="P372" s="11" t="n"/>
      <c r="Q372" s="11" t="n"/>
    </row>
    <row r="373">
      <c r="A373" s="11" t="n"/>
      <c r="B373" s="15" t="n"/>
      <c r="C373" s="11" t="n"/>
      <c r="D373" s="11">
        <f>IF($C373="","",IFERROR(VLOOKUP($C373,Vendors!$A:$B,2,FALSE),""))</f>
        <v/>
      </c>
      <c r="E373" s="11" t="n"/>
      <c r="F373" s="14" t="n"/>
      <c r="G373" s="17" t="n"/>
      <c r="H373" s="14">
        <f>IF($F373="","",ROUND($F373*$G373,0))</f>
        <v/>
      </c>
      <c r="I373" s="14">
        <f>IF($F373="","",$F373+$H373)</f>
        <v/>
      </c>
      <c r="J373" s="14">
        <f>IF($A373="","",SUMIFS(AP_Payments!$D:$D,AP_Payments!$B:$B,$A373))</f>
        <v/>
      </c>
      <c r="K373" s="14">
        <f>IF($A373="","",MAX(0,$I373-$J373))</f>
        <v/>
      </c>
      <c r="L373" s="11" t="n"/>
      <c r="M373" s="15">
        <f>IF(OR($B373="", $L373=""),"", $B373+IFERROR(VLOOKUP($L373,Terms!$A:$B,2,FALSE),0))</f>
        <v/>
      </c>
      <c r="N373" s="16">
        <f>IF(OR($M373="", $K373&lt;=0),"", Settings!$B$3-$M373)</f>
        <v/>
      </c>
      <c r="O373" s="11">
        <f>IF($A373="","",IF($K373=0,"Paid",IF($J373=0,"Open","Partially Paid")))</f>
        <v/>
      </c>
      <c r="P373" s="11" t="n"/>
      <c r="Q373" s="11" t="n"/>
    </row>
    <row r="374">
      <c r="A374" s="11" t="n"/>
      <c r="B374" s="15" t="n"/>
      <c r="C374" s="11" t="n"/>
      <c r="D374" s="11">
        <f>IF($C374="","",IFERROR(VLOOKUP($C374,Vendors!$A:$B,2,FALSE),""))</f>
        <v/>
      </c>
      <c r="E374" s="11" t="n"/>
      <c r="F374" s="14" t="n"/>
      <c r="G374" s="17" t="n"/>
      <c r="H374" s="14">
        <f>IF($F374="","",ROUND($F374*$G374,0))</f>
        <v/>
      </c>
      <c r="I374" s="14">
        <f>IF($F374="","",$F374+$H374)</f>
        <v/>
      </c>
      <c r="J374" s="14">
        <f>IF($A374="","",SUMIFS(AP_Payments!$D:$D,AP_Payments!$B:$B,$A374))</f>
        <v/>
      </c>
      <c r="K374" s="14">
        <f>IF($A374="","",MAX(0,$I374-$J374))</f>
        <v/>
      </c>
      <c r="L374" s="11" t="n"/>
      <c r="M374" s="15">
        <f>IF(OR($B374="", $L374=""),"", $B374+IFERROR(VLOOKUP($L374,Terms!$A:$B,2,FALSE),0))</f>
        <v/>
      </c>
      <c r="N374" s="16">
        <f>IF(OR($M374="", $K374&lt;=0),"", Settings!$B$3-$M374)</f>
        <v/>
      </c>
      <c r="O374" s="11">
        <f>IF($A374="","",IF($K374=0,"Paid",IF($J374=0,"Open","Partially Paid")))</f>
        <v/>
      </c>
      <c r="P374" s="11" t="n"/>
      <c r="Q374" s="11" t="n"/>
    </row>
    <row r="375">
      <c r="A375" s="11" t="n"/>
      <c r="B375" s="15" t="n"/>
      <c r="C375" s="11" t="n"/>
      <c r="D375" s="11">
        <f>IF($C375="","",IFERROR(VLOOKUP($C375,Vendors!$A:$B,2,FALSE),""))</f>
        <v/>
      </c>
      <c r="E375" s="11" t="n"/>
      <c r="F375" s="14" t="n"/>
      <c r="G375" s="17" t="n"/>
      <c r="H375" s="14">
        <f>IF($F375="","",ROUND($F375*$G375,0))</f>
        <v/>
      </c>
      <c r="I375" s="14">
        <f>IF($F375="","",$F375+$H375)</f>
        <v/>
      </c>
      <c r="J375" s="14">
        <f>IF($A375="","",SUMIFS(AP_Payments!$D:$D,AP_Payments!$B:$B,$A375))</f>
        <v/>
      </c>
      <c r="K375" s="14">
        <f>IF($A375="","",MAX(0,$I375-$J375))</f>
        <v/>
      </c>
      <c r="L375" s="11" t="n"/>
      <c r="M375" s="15">
        <f>IF(OR($B375="", $L375=""),"", $B375+IFERROR(VLOOKUP($L375,Terms!$A:$B,2,FALSE),0))</f>
        <v/>
      </c>
      <c r="N375" s="16">
        <f>IF(OR($M375="", $K375&lt;=0),"", Settings!$B$3-$M375)</f>
        <v/>
      </c>
      <c r="O375" s="11">
        <f>IF($A375="","",IF($K375=0,"Paid",IF($J375=0,"Open","Partially Paid")))</f>
        <v/>
      </c>
      <c r="P375" s="11" t="n"/>
      <c r="Q375" s="11" t="n"/>
    </row>
    <row r="376">
      <c r="A376" s="11" t="n"/>
      <c r="B376" s="15" t="n"/>
      <c r="C376" s="11" t="n"/>
      <c r="D376" s="11">
        <f>IF($C376="","",IFERROR(VLOOKUP($C376,Vendors!$A:$B,2,FALSE),""))</f>
        <v/>
      </c>
      <c r="E376" s="11" t="n"/>
      <c r="F376" s="14" t="n"/>
      <c r="G376" s="17" t="n"/>
      <c r="H376" s="14">
        <f>IF($F376="","",ROUND($F376*$G376,0))</f>
        <v/>
      </c>
      <c r="I376" s="14">
        <f>IF($F376="","",$F376+$H376)</f>
        <v/>
      </c>
      <c r="J376" s="14">
        <f>IF($A376="","",SUMIFS(AP_Payments!$D:$D,AP_Payments!$B:$B,$A376))</f>
        <v/>
      </c>
      <c r="K376" s="14">
        <f>IF($A376="","",MAX(0,$I376-$J376))</f>
        <v/>
      </c>
      <c r="L376" s="11" t="n"/>
      <c r="M376" s="15">
        <f>IF(OR($B376="", $L376=""),"", $B376+IFERROR(VLOOKUP($L376,Terms!$A:$B,2,FALSE),0))</f>
        <v/>
      </c>
      <c r="N376" s="16">
        <f>IF(OR($M376="", $K376&lt;=0),"", Settings!$B$3-$M376)</f>
        <v/>
      </c>
      <c r="O376" s="11">
        <f>IF($A376="","",IF($K376=0,"Paid",IF($J376=0,"Open","Partially Paid")))</f>
        <v/>
      </c>
      <c r="P376" s="11" t="n"/>
      <c r="Q376" s="11" t="n"/>
    </row>
    <row r="377">
      <c r="A377" s="11" t="n"/>
      <c r="B377" s="15" t="n"/>
      <c r="C377" s="11" t="n"/>
      <c r="D377" s="11">
        <f>IF($C377="","",IFERROR(VLOOKUP($C377,Vendors!$A:$B,2,FALSE),""))</f>
        <v/>
      </c>
      <c r="E377" s="11" t="n"/>
      <c r="F377" s="14" t="n"/>
      <c r="G377" s="17" t="n"/>
      <c r="H377" s="14">
        <f>IF($F377="","",ROUND($F377*$G377,0))</f>
        <v/>
      </c>
      <c r="I377" s="14">
        <f>IF($F377="","",$F377+$H377)</f>
        <v/>
      </c>
      <c r="J377" s="14">
        <f>IF($A377="","",SUMIFS(AP_Payments!$D:$D,AP_Payments!$B:$B,$A377))</f>
        <v/>
      </c>
      <c r="K377" s="14">
        <f>IF($A377="","",MAX(0,$I377-$J377))</f>
        <v/>
      </c>
      <c r="L377" s="11" t="n"/>
      <c r="M377" s="15">
        <f>IF(OR($B377="", $L377=""),"", $B377+IFERROR(VLOOKUP($L377,Terms!$A:$B,2,FALSE),0))</f>
        <v/>
      </c>
      <c r="N377" s="16">
        <f>IF(OR($M377="", $K377&lt;=0),"", Settings!$B$3-$M377)</f>
        <v/>
      </c>
      <c r="O377" s="11">
        <f>IF($A377="","",IF($K377=0,"Paid",IF($J377=0,"Open","Partially Paid")))</f>
        <v/>
      </c>
      <c r="P377" s="11" t="n"/>
      <c r="Q377" s="11" t="n"/>
    </row>
    <row r="378">
      <c r="A378" s="11" t="n"/>
      <c r="B378" s="15" t="n"/>
      <c r="C378" s="11" t="n"/>
      <c r="D378" s="11">
        <f>IF($C378="","",IFERROR(VLOOKUP($C378,Vendors!$A:$B,2,FALSE),""))</f>
        <v/>
      </c>
      <c r="E378" s="11" t="n"/>
      <c r="F378" s="14" t="n"/>
      <c r="G378" s="17" t="n"/>
      <c r="H378" s="14">
        <f>IF($F378="","",ROUND($F378*$G378,0))</f>
        <v/>
      </c>
      <c r="I378" s="14">
        <f>IF($F378="","",$F378+$H378)</f>
        <v/>
      </c>
      <c r="J378" s="14">
        <f>IF($A378="","",SUMIFS(AP_Payments!$D:$D,AP_Payments!$B:$B,$A378))</f>
        <v/>
      </c>
      <c r="K378" s="14">
        <f>IF($A378="","",MAX(0,$I378-$J378))</f>
        <v/>
      </c>
      <c r="L378" s="11" t="n"/>
      <c r="M378" s="15">
        <f>IF(OR($B378="", $L378=""),"", $B378+IFERROR(VLOOKUP($L378,Terms!$A:$B,2,FALSE),0))</f>
        <v/>
      </c>
      <c r="N378" s="16">
        <f>IF(OR($M378="", $K378&lt;=0),"", Settings!$B$3-$M378)</f>
        <v/>
      </c>
      <c r="O378" s="11">
        <f>IF($A378="","",IF($K378=0,"Paid",IF($J378=0,"Open","Partially Paid")))</f>
        <v/>
      </c>
      <c r="P378" s="11" t="n"/>
      <c r="Q378" s="11" t="n"/>
    </row>
    <row r="379">
      <c r="A379" s="11" t="n"/>
      <c r="B379" s="15" t="n"/>
      <c r="C379" s="11" t="n"/>
      <c r="D379" s="11">
        <f>IF($C379="","",IFERROR(VLOOKUP($C379,Vendors!$A:$B,2,FALSE),""))</f>
        <v/>
      </c>
      <c r="E379" s="11" t="n"/>
      <c r="F379" s="14" t="n"/>
      <c r="G379" s="17" t="n"/>
      <c r="H379" s="14">
        <f>IF($F379="","",ROUND($F379*$G379,0))</f>
        <v/>
      </c>
      <c r="I379" s="14">
        <f>IF($F379="","",$F379+$H379)</f>
        <v/>
      </c>
      <c r="J379" s="14">
        <f>IF($A379="","",SUMIFS(AP_Payments!$D:$D,AP_Payments!$B:$B,$A379))</f>
        <v/>
      </c>
      <c r="K379" s="14">
        <f>IF($A379="","",MAX(0,$I379-$J379))</f>
        <v/>
      </c>
      <c r="L379" s="11" t="n"/>
      <c r="M379" s="15">
        <f>IF(OR($B379="", $L379=""),"", $B379+IFERROR(VLOOKUP($L379,Terms!$A:$B,2,FALSE),0))</f>
        <v/>
      </c>
      <c r="N379" s="16">
        <f>IF(OR($M379="", $K379&lt;=0),"", Settings!$B$3-$M379)</f>
        <v/>
      </c>
      <c r="O379" s="11">
        <f>IF($A379="","",IF($K379=0,"Paid",IF($J379=0,"Open","Partially Paid")))</f>
        <v/>
      </c>
      <c r="P379" s="11" t="n"/>
      <c r="Q379" s="11" t="n"/>
    </row>
    <row r="380">
      <c r="A380" s="11" t="n"/>
      <c r="B380" s="15" t="n"/>
      <c r="C380" s="11" t="n"/>
      <c r="D380" s="11">
        <f>IF($C380="","",IFERROR(VLOOKUP($C380,Vendors!$A:$B,2,FALSE),""))</f>
        <v/>
      </c>
      <c r="E380" s="11" t="n"/>
      <c r="F380" s="14" t="n"/>
      <c r="G380" s="17" t="n"/>
      <c r="H380" s="14">
        <f>IF($F380="","",ROUND($F380*$G380,0))</f>
        <v/>
      </c>
      <c r="I380" s="14">
        <f>IF($F380="","",$F380+$H380)</f>
        <v/>
      </c>
      <c r="J380" s="14">
        <f>IF($A380="","",SUMIFS(AP_Payments!$D:$D,AP_Payments!$B:$B,$A380))</f>
        <v/>
      </c>
      <c r="K380" s="14">
        <f>IF($A380="","",MAX(0,$I380-$J380))</f>
        <v/>
      </c>
      <c r="L380" s="11" t="n"/>
      <c r="M380" s="15">
        <f>IF(OR($B380="", $L380=""),"", $B380+IFERROR(VLOOKUP($L380,Terms!$A:$B,2,FALSE),0))</f>
        <v/>
      </c>
      <c r="N380" s="16">
        <f>IF(OR($M380="", $K380&lt;=0),"", Settings!$B$3-$M380)</f>
        <v/>
      </c>
      <c r="O380" s="11">
        <f>IF($A380="","",IF($K380=0,"Paid",IF($J380=0,"Open","Partially Paid")))</f>
        <v/>
      </c>
      <c r="P380" s="11" t="n"/>
      <c r="Q380" s="11" t="n"/>
    </row>
    <row r="381">
      <c r="A381" s="11" t="n"/>
      <c r="B381" s="15" t="n"/>
      <c r="C381" s="11" t="n"/>
      <c r="D381" s="11">
        <f>IF($C381="","",IFERROR(VLOOKUP($C381,Vendors!$A:$B,2,FALSE),""))</f>
        <v/>
      </c>
      <c r="E381" s="11" t="n"/>
      <c r="F381" s="14" t="n"/>
      <c r="G381" s="17" t="n"/>
      <c r="H381" s="14">
        <f>IF($F381="","",ROUND($F381*$G381,0))</f>
        <v/>
      </c>
      <c r="I381" s="14">
        <f>IF($F381="","",$F381+$H381)</f>
        <v/>
      </c>
      <c r="J381" s="14">
        <f>IF($A381="","",SUMIFS(AP_Payments!$D:$D,AP_Payments!$B:$B,$A381))</f>
        <v/>
      </c>
      <c r="K381" s="14">
        <f>IF($A381="","",MAX(0,$I381-$J381))</f>
        <v/>
      </c>
      <c r="L381" s="11" t="n"/>
      <c r="M381" s="15">
        <f>IF(OR($B381="", $L381=""),"", $B381+IFERROR(VLOOKUP($L381,Terms!$A:$B,2,FALSE),0))</f>
        <v/>
      </c>
      <c r="N381" s="16">
        <f>IF(OR($M381="", $K381&lt;=0),"", Settings!$B$3-$M381)</f>
        <v/>
      </c>
      <c r="O381" s="11">
        <f>IF($A381="","",IF($K381=0,"Paid",IF($J381=0,"Open","Partially Paid")))</f>
        <v/>
      </c>
      <c r="P381" s="11" t="n"/>
      <c r="Q381" s="11" t="n"/>
    </row>
    <row r="382">
      <c r="A382" s="11" t="n"/>
      <c r="B382" s="15" t="n"/>
      <c r="C382" s="11" t="n"/>
      <c r="D382" s="11">
        <f>IF($C382="","",IFERROR(VLOOKUP($C382,Vendors!$A:$B,2,FALSE),""))</f>
        <v/>
      </c>
      <c r="E382" s="11" t="n"/>
      <c r="F382" s="14" t="n"/>
      <c r="G382" s="17" t="n"/>
      <c r="H382" s="14">
        <f>IF($F382="","",ROUND($F382*$G382,0))</f>
        <v/>
      </c>
      <c r="I382" s="14">
        <f>IF($F382="","",$F382+$H382)</f>
        <v/>
      </c>
      <c r="J382" s="14">
        <f>IF($A382="","",SUMIFS(AP_Payments!$D:$D,AP_Payments!$B:$B,$A382))</f>
        <v/>
      </c>
      <c r="K382" s="14">
        <f>IF($A382="","",MAX(0,$I382-$J382))</f>
        <v/>
      </c>
      <c r="L382" s="11" t="n"/>
      <c r="M382" s="15">
        <f>IF(OR($B382="", $L382=""),"", $B382+IFERROR(VLOOKUP($L382,Terms!$A:$B,2,FALSE),0))</f>
        <v/>
      </c>
      <c r="N382" s="16">
        <f>IF(OR($M382="", $K382&lt;=0),"", Settings!$B$3-$M382)</f>
        <v/>
      </c>
      <c r="O382" s="11">
        <f>IF($A382="","",IF($K382=0,"Paid",IF($J382=0,"Open","Partially Paid")))</f>
        <v/>
      </c>
      <c r="P382" s="11" t="n"/>
      <c r="Q382" s="11" t="n"/>
    </row>
    <row r="383">
      <c r="A383" s="11" t="n"/>
      <c r="B383" s="15" t="n"/>
      <c r="C383" s="11" t="n"/>
      <c r="D383" s="11">
        <f>IF($C383="","",IFERROR(VLOOKUP($C383,Vendors!$A:$B,2,FALSE),""))</f>
        <v/>
      </c>
      <c r="E383" s="11" t="n"/>
      <c r="F383" s="14" t="n"/>
      <c r="G383" s="17" t="n"/>
      <c r="H383" s="14">
        <f>IF($F383="","",ROUND($F383*$G383,0))</f>
        <v/>
      </c>
      <c r="I383" s="14">
        <f>IF($F383="","",$F383+$H383)</f>
        <v/>
      </c>
      <c r="J383" s="14">
        <f>IF($A383="","",SUMIFS(AP_Payments!$D:$D,AP_Payments!$B:$B,$A383))</f>
        <v/>
      </c>
      <c r="K383" s="14">
        <f>IF($A383="","",MAX(0,$I383-$J383))</f>
        <v/>
      </c>
      <c r="L383" s="11" t="n"/>
      <c r="M383" s="15">
        <f>IF(OR($B383="", $L383=""),"", $B383+IFERROR(VLOOKUP($L383,Terms!$A:$B,2,FALSE),0))</f>
        <v/>
      </c>
      <c r="N383" s="16">
        <f>IF(OR($M383="", $K383&lt;=0),"", Settings!$B$3-$M383)</f>
        <v/>
      </c>
      <c r="O383" s="11">
        <f>IF($A383="","",IF($K383=0,"Paid",IF($J383=0,"Open","Partially Paid")))</f>
        <v/>
      </c>
      <c r="P383" s="11" t="n"/>
      <c r="Q383" s="11" t="n"/>
    </row>
    <row r="384">
      <c r="A384" s="11" t="n"/>
      <c r="B384" s="15" t="n"/>
      <c r="C384" s="11" t="n"/>
      <c r="D384" s="11">
        <f>IF($C384="","",IFERROR(VLOOKUP($C384,Vendors!$A:$B,2,FALSE),""))</f>
        <v/>
      </c>
      <c r="E384" s="11" t="n"/>
      <c r="F384" s="14" t="n"/>
      <c r="G384" s="17" t="n"/>
      <c r="H384" s="14">
        <f>IF($F384="","",ROUND($F384*$G384,0))</f>
        <v/>
      </c>
      <c r="I384" s="14">
        <f>IF($F384="","",$F384+$H384)</f>
        <v/>
      </c>
      <c r="J384" s="14">
        <f>IF($A384="","",SUMIFS(AP_Payments!$D:$D,AP_Payments!$B:$B,$A384))</f>
        <v/>
      </c>
      <c r="K384" s="14">
        <f>IF($A384="","",MAX(0,$I384-$J384))</f>
        <v/>
      </c>
      <c r="L384" s="11" t="n"/>
      <c r="M384" s="15">
        <f>IF(OR($B384="", $L384=""),"", $B384+IFERROR(VLOOKUP($L384,Terms!$A:$B,2,FALSE),0))</f>
        <v/>
      </c>
      <c r="N384" s="16">
        <f>IF(OR($M384="", $K384&lt;=0),"", Settings!$B$3-$M384)</f>
        <v/>
      </c>
      <c r="O384" s="11">
        <f>IF($A384="","",IF($K384=0,"Paid",IF($J384=0,"Open","Partially Paid")))</f>
        <v/>
      </c>
      <c r="P384" s="11" t="n"/>
      <c r="Q384" s="11" t="n"/>
    </row>
    <row r="385">
      <c r="A385" s="11" t="n"/>
      <c r="B385" s="15" t="n"/>
      <c r="C385" s="11" t="n"/>
      <c r="D385" s="11">
        <f>IF($C385="","",IFERROR(VLOOKUP($C385,Vendors!$A:$B,2,FALSE),""))</f>
        <v/>
      </c>
      <c r="E385" s="11" t="n"/>
      <c r="F385" s="14" t="n"/>
      <c r="G385" s="17" t="n"/>
      <c r="H385" s="14">
        <f>IF($F385="","",ROUND($F385*$G385,0))</f>
        <v/>
      </c>
      <c r="I385" s="14">
        <f>IF($F385="","",$F385+$H385)</f>
        <v/>
      </c>
      <c r="J385" s="14">
        <f>IF($A385="","",SUMIFS(AP_Payments!$D:$D,AP_Payments!$B:$B,$A385))</f>
        <v/>
      </c>
      <c r="K385" s="14">
        <f>IF($A385="","",MAX(0,$I385-$J385))</f>
        <v/>
      </c>
      <c r="L385" s="11" t="n"/>
      <c r="M385" s="15">
        <f>IF(OR($B385="", $L385=""),"", $B385+IFERROR(VLOOKUP($L385,Terms!$A:$B,2,FALSE),0))</f>
        <v/>
      </c>
      <c r="N385" s="16">
        <f>IF(OR($M385="", $K385&lt;=0),"", Settings!$B$3-$M385)</f>
        <v/>
      </c>
      <c r="O385" s="11">
        <f>IF($A385="","",IF($K385=0,"Paid",IF($J385=0,"Open","Partially Paid")))</f>
        <v/>
      </c>
      <c r="P385" s="11" t="n"/>
      <c r="Q385" s="11" t="n"/>
    </row>
    <row r="386">
      <c r="A386" s="11" t="n"/>
      <c r="B386" s="15" t="n"/>
      <c r="C386" s="11" t="n"/>
      <c r="D386" s="11">
        <f>IF($C386="","",IFERROR(VLOOKUP($C386,Vendors!$A:$B,2,FALSE),""))</f>
        <v/>
      </c>
      <c r="E386" s="11" t="n"/>
      <c r="F386" s="14" t="n"/>
      <c r="G386" s="17" t="n"/>
      <c r="H386" s="14">
        <f>IF($F386="","",ROUND($F386*$G386,0))</f>
        <v/>
      </c>
      <c r="I386" s="14">
        <f>IF($F386="","",$F386+$H386)</f>
        <v/>
      </c>
      <c r="J386" s="14">
        <f>IF($A386="","",SUMIFS(AP_Payments!$D:$D,AP_Payments!$B:$B,$A386))</f>
        <v/>
      </c>
      <c r="K386" s="14">
        <f>IF($A386="","",MAX(0,$I386-$J386))</f>
        <v/>
      </c>
      <c r="L386" s="11" t="n"/>
      <c r="M386" s="15">
        <f>IF(OR($B386="", $L386=""),"", $B386+IFERROR(VLOOKUP($L386,Terms!$A:$B,2,FALSE),0))</f>
        <v/>
      </c>
      <c r="N386" s="16">
        <f>IF(OR($M386="", $K386&lt;=0),"", Settings!$B$3-$M386)</f>
        <v/>
      </c>
      <c r="O386" s="11">
        <f>IF($A386="","",IF($K386=0,"Paid",IF($J386=0,"Open","Partially Paid")))</f>
        <v/>
      </c>
      <c r="P386" s="11" t="n"/>
      <c r="Q386" s="11" t="n"/>
    </row>
    <row r="387">
      <c r="A387" s="11" t="n"/>
      <c r="B387" s="15" t="n"/>
      <c r="C387" s="11" t="n"/>
      <c r="D387" s="11">
        <f>IF($C387="","",IFERROR(VLOOKUP($C387,Vendors!$A:$B,2,FALSE),""))</f>
        <v/>
      </c>
      <c r="E387" s="11" t="n"/>
      <c r="F387" s="14" t="n"/>
      <c r="G387" s="17" t="n"/>
      <c r="H387" s="14">
        <f>IF($F387="","",ROUND($F387*$G387,0))</f>
        <v/>
      </c>
      <c r="I387" s="14">
        <f>IF($F387="","",$F387+$H387)</f>
        <v/>
      </c>
      <c r="J387" s="14">
        <f>IF($A387="","",SUMIFS(AP_Payments!$D:$D,AP_Payments!$B:$B,$A387))</f>
        <v/>
      </c>
      <c r="K387" s="14">
        <f>IF($A387="","",MAX(0,$I387-$J387))</f>
        <v/>
      </c>
      <c r="L387" s="11" t="n"/>
      <c r="M387" s="15">
        <f>IF(OR($B387="", $L387=""),"", $B387+IFERROR(VLOOKUP($L387,Terms!$A:$B,2,FALSE),0))</f>
        <v/>
      </c>
      <c r="N387" s="16">
        <f>IF(OR($M387="", $K387&lt;=0),"", Settings!$B$3-$M387)</f>
        <v/>
      </c>
      <c r="O387" s="11">
        <f>IF($A387="","",IF($K387=0,"Paid",IF($J387=0,"Open","Partially Paid")))</f>
        <v/>
      </c>
      <c r="P387" s="11" t="n"/>
      <c r="Q387" s="11" t="n"/>
    </row>
    <row r="388">
      <c r="A388" s="11" t="n"/>
      <c r="B388" s="15" t="n"/>
      <c r="C388" s="11" t="n"/>
      <c r="D388" s="11">
        <f>IF($C388="","",IFERROR(VLOOKUP($C388,Vendors!$A:$B,2,FALSE),""))</f>
        <v/>
      </c>
      <c r="E388" s="11" t="n"/>
      <c r="F388" s="14" t="n"/>
      <c r="G388" s="17" t="n"/>
      <c r="H388" s="14">
        <f>IF($F388="","",ROUND($F388*$G388,0))</f>
        <v/>
      </c>
      <c r="I388" s="14">
        <f>IF($F388="","",$F388+$H388)</f>
        <v/>
      </c>
      <c r="J388" s="14">
        <f>IF($A388="","",SUMIFS(AP_Payments!$D:$D,AP_Payments!$B:$B,$A388))</f>
        <v/>
      </c>
      <c r="K388" s="14">
        <f>IF($A388="","",MAX(0,$I388-$J388))</f>
        <v/>
      </c>
      <c r="L388" s="11" t="n"/>
      <c r="M388" s="15">
        <f>IF(OR($B388="", $L388=""),"", $B388+IFERROR(VLOOKUP($L388,Terms!$A:$B,2,FALSE),0))</f>
        <v/>
      </c>
      <c r="N388" s="16">
        <f>IF(OR($M388="", $K388&lt;=0),"", Settings!$B$3-$M388)</f>
        <v/>
      </c>
      <c r="O388" s="11">
        <f>IF($A388="","",IF($K388=0,"Paid",IF($J388=0,"Open","Partially Paid")))</f>
        <v/>
      </c>
      <c r="P388" s="11" t="n"/>
      <c r="Q388" s="11" t="n"/>
    </row>
    <row r="389">
      <c r="A389" s="11" t="n"/>
      <c r="B389" s="15" t="n"/>
      <c r="C389" s="11" t="n"/>
      <c r="D389" s="11">
        <f>IF($C389="","",IFERROR(VLOOKUP($C389,Vendors!$A:$B,2,FALSE),""))</f>
        <v/>
      </c>
      <c r="E389" s="11" t="n"/>
      <c r="F389" s="14" t="n"/>
      <c r="G389" s="17" t="n"/>
      <c r="H389" s="14">
        <f>IF($F389="","",ROUND($F389*$G389,0))</f>
        <v/>
      </c>
      <c r="I389" s="14">
        <f>IF($F389="","",$F389+$H389)</f>
        <v/>
      </c>
      <c r="J389" s="14">
        <f>IF($A389="","",SUMIFS(AP_Payments!$D:$D,AP_Payments!$B:$B,$A389))</f>
        <v/>
      </c>
      <c r="K389" s="14">
        <f>IF($A389="","",MAX(0,$I389-$J389))</f>
        <v/>
      </c>
      <c r="L389" s="11" t="n"/>
      <c r="M389" s="15">
        <f>IF(OR($B389="", $L389=""),"", $B389+IFERROR(VLOOKUP($L389,Terms!$A:$B,2,FALSE),0))</f>
        <v/>
      </c>
      <c r="N389" s="16">
        <f>IF(OR($M389="", $K389&lt;=0),"", Settings!$B$3-$M389)</f>
        <v/>
      </c>
      <c r="O389" s="11">
        <f>IF($A389="","",IF($K389=0,"Paid",IF($J389=0,"Open","Partially Paid")))</f>
        <v/>
      </c>
      <c r="P389" s="11" t="n"/>
      <c r="Q389" s="11" t="n"/>
    </row>
    <row r="390">
      <c r="A390" s="11" t="n"/>
      <c r="B390" s="15" t="n"/>
      <c r="C390" s="11" t="n"/>
      <c r="D390" s="11">
        <f>IF($C390="","",IFERROR(VLOOKUP($C390,Vendors!$A:$B,2,FALSE),""))</f>
        <v/>
      </c>
      <c r="E390" s="11" t="n"/>
      <c r="F390" s="14" t="n"/>
      <c r="G390" s="17" t="n"/>
      <c r="H390" s="14">
        <f>IF($F390="","",ROUND($F390*$G390,0))</f>
        <v/>
      </c>
      <c r="I390" s="14">
        <f>IF($F390="","",$F390+$H390)</f>
        <v/>
      </c>
      <c r="J390" s="14">
        <f>IF($A390="","",SUMIFS(AP_Payments!$D:$D,AP_Payments!$B:$B,$A390))</f>
        <v/>
      </c>
      <c r="K390" s="14">
        <f>IF($A390="","",MAX(0,$I390-$J390))</f>
        <v/>
      </c>
      <c r="L390" s="11" t="n"/>
      <c r="M390" s="15">
        <f>IF(OR($B390="", $L390=""),"", $B390+IFERROR(VLOOKUP($L390,Terms!$A:$B,2,FALSE),0))</f>
        <v/>
      </c>
      <c r="N390" s="16">
        <f>IF(OR($M390="", $K390&lt;=0),"", Settings!$B$3-$M390)</f>
        <v/>
      </c>
      <c r="O390" s="11">
        <f>IF($A390="","",IF($K390=0,"Paid",IF($J390=0,"Open","Partially Paid")))</f>
        <v/>
      </c>
      <c r="P390" s="11" t="n"/>
      <c r="Q390" s="11" t="n"/>
    </row>
    <row r="391">
      <c r="A391" s="11" t="n"/>
      <c r="B391" s="15" t="n"/>
      <c r="C391" s="11" t="n"/>
      <c r="D391" s="11">
        <f>IF($C391="","",IFERROR(VLOOKUP($C391,Vendors!$A:$B,2,FALSE),""))</f>
        <v/>
      </c>
      <c r="E391" s="11" t="n"/>
      <c r="F391" s="14" t="n"/>
      <c r="G391" s="17" t="n"/>
      <c r="H391" s="14">
        <f>IF($F391="","",ROUND($F391*$G391,0))</f>
        <v/>
      </c>
      <c r="I391" s="14">
        <f>IF($F391="","",$F391+$H391)</f>
        <v/>
      </c>
      <c r="J391" s="14">
        <f>IF($A391="","",SUMIFS(AP_Payments!$D:$D,AP_Payments!$B:$B,$A391))</f>
        <v/>
      </c>
      <c r="K391" s="14">
        <f>IF($A391="","",MAX(0,$I391-$J391))</f>
        <v/>
      </c>
      <c r="L391" s="11" t="n"/>
      <c r="M391" s="15">
        <f>IF(OR($B391="", $L391=""),"", $B391+IFERROR(VLOOKUP($L391,Terms!$A:$B,2,FALSE),0))</f>
        <v/>
      </c>
      <c r="N391" s="16">
        <f>IF(OR($M391="", $K391&lt;=0),"", Settings!$B$3-$M391)</f>
        <v/>
      </c>
      <c r="O391" s="11">
        <f>IF($A391="","",IF($K391=0,"Paid",IF($J391=0,"Open","Partially Paid")))</f>
        <v/>
      </c>
      <c r="P391" s="11" t="n"/>
      <c r="Q391" s="11" t="n"/>
    </row>
    <row r="392">
      <c r="A392" s="11" t="n"/>
      <c r="B392" s="15" t="n"/>
      <c r="C392" s="11" t="n"/>
      <c r="D392" s="11">
        <f>IF($C392="","",IFERROR(VLOOKUP($C392,Vendors!$A:$B,2,FALSE),""))</f>
        <v/>
      </c>
      <c r="E392" s="11" t="n"/>
      <c r="F392" s="14" t="n"/>
      <c r="G392" s="17" t="n"/>
      <c r="H392" s="14">
        <f>IF($F392="","",ROUND($F392*$G392,0))</f>
        <v/>
      </c>
      <c r="I392" s="14">
        <f>IF($F392="","",$F392+$H392)</f>
        <v/>
      </c>
      <c r="J392" s="14">
        <f>IF($A392="","",SUMIFS(AP_Payments!$D:$D,AP_Payments!$B:$B,$A392))</f>
        <v/>
      </c>
      <c r="K392" s="14">
        <f>IF($A392="","",MAX(0,$I392-$J392))</f>
        <v/>
      </c>
      <c r="L392" s="11" t="n"/>
      <c r="M392" s="15">
        <f>IF(OR($B392="", $L392=""),"", $B392+IFERROR(VLOOKUP($L392,Terms!$A:$B,2,FALSE),0))</f>
        <v/>
      </c>
      <c r="N392" s="16">
        <f>IF(OR($M392="", $K392&lt;=0),"", Settings!$B$3-$M392)</f>
        <v/>
      </c>
      <c r="O392" s="11">
        <f>IF($A392="","",IF($K392=0,"Paid",IF($J392=0,"Open","Partially Paid")))</f>
        <v/>
      </c>
      <c r="P392" s="11" t="n"/>
      <c r="Q392" s="11" t="n"/>
    </row>
    <row r="393">
      <c r="A393" s="11" t="n"/>
      <c r="B393" s="15" t="n"/>
      <c r="C393" s="11" t="n"/>
      <c r="D393" s="11">
        <f>IF($C393="","",IFERROR(VLOOKUP($C393,Vendors!$A:$B,2,FALSE),""))</f>
        <v/>
      </c>
      <c r="E393" s="11" t="n"/>
      <c r="F393" s="14" t="n"/>
      <c r="G393" s="17" t="n"/>
      <c r="H393" s="14">
        <f>IF($F393="","",ROUND($F393*$G393,0))</f>
        <v/>
      </c>
      <c r="I393" s="14">
        <f>IF($F393="","",$F393+$H393)</f>
        <v/>
      </c>
      <c r="J393" s="14">
        <f>IF($A393="","",SUMIFS(AP_Payments!$D:$D,AP_Payments!$B:$B,$A393))</f>
        <v/>
      </c>
      <c r="K393" s="14">
        <f>IF($A393="","",MAX(0,$I393-$J393))</f>
        <v/>
      </c>
      <c r="L393" s="11" t="n"/>
      <c r="M393" s="15">
        <f>IF(OR($B393="", $L393=""),"", $B393+IFERROR(VLOOKUP($L393,Terms!$A:$B,2,FALSE),0))</f>
        <v/>
      </c>
      <c r="N393" s="16">
        <f>IF(OR($M393="", $K393&lt;=0),"", Settings!$B$3-$M393)</f>
        <v/>
      </c>
      <c r="O393" s="11">
        <f>IF($A393="","",IF($K393=0,"Paid",IF($J393=0,"Open","Partially Paid")))</f>
        <v/>
      </c>
      <c r="P393" s="11" t="n"/>
      <c r="Q393" s="11" t="n"/>
    </row>
    <row r="394">
      <c r="A394" s="11" t="n"/>
      <c r="B394" s="15" t="n"/>
      <c r="C394" s="11" t="n"/>
      <c r="D394" s="11">
        <f>IF($C394="","",IFERROR(VLOOKUP($C394,Vendors!$A:$B,2,FALSE),""))</f>
        <v/>
      </c>
      <c r="E394" s="11" t="n"/>
      <c r="F394" s="14" t="n"/>
      <c r="G394" s="17" t="n"/>
      <c r="H394" s="14">
        <f>IF($F394="","",ROUND($F394*$G394,0))</f>
        <v/>
      </c>
      <c r="I394" s="14">
        <f>IF($F394="","",$F394+$H394)</f>
        <v/>
      </c>
      <c r="J394" s="14">
        <f>IF($A394="","",SUMIFS(AP_Payments!$D:$D,AP_Payments!$B:$B,$A394))</f>
        <v/>
      </c>
      <c r="K394" s="14">
        <f>IF($A394="","",MAX(0,$I394-$J394))</f>
        <v/>
      </c>
      <c r="L394" s="11" t="n"/>
      <c r="M394" s="15">
        <f>IF(OR($B394="", $L394=""),"", $B394+IFERROR(VLOOKUP($L394,Terms!$A:$B,2,FALSE),0))</f>
        <v/>
      </c>
      <c r="N394" s="16">
        <f>IF(OR($M394="", $K394&lt;=0),"", Settings!$B$3-$M394)</f>
        <v/>
      </c>
      <c r="O394" s="11">
        <f>IF($A394="","",IF($K394=0,"Paid",IF($J394=0,"Open","Partially Paid")))</f>
        <v/>
      </c>
      <c r="P394" s="11" t="n"/>
      <c r="Q394" s="11" t="n"/>
    </row>
    <row r="395">
      <c r="A395" s="11" t="n"/>
      <c r="B395" s="15" t="n"/>
      <c r="C395" s="11" t="n"/>
      <c r="D395" s="11">
        <f>IF($C395="","",IFERROR(VLOOKUP($C395,Vendors!$A:$B,2,FALSE),""))</f>
        <v/>
      </c>
      <c r="E395" s="11" t="n"/>
      <c r="F395" s="14" t="n"/>
      <c r="G395" s="17" t="n"/>
      <c r="H395" s="14">
        <f>IF($F395="","",ROUND($F395*$G395,0))</f>
        <v/>
      </c>
      <c r="I395" s="14">
        <f>IF($F395="","",$F395+$H395)</f>
        <v/>
      </c>
      <c r="J395" s="14">
        <f>IF($A395="","",SUMIFS(AP_Payments!$D:$D,AP_Payments!$B:$B,$A395))</f>
        <v/>
      </c>
      <c r="K395" s="14">
        <f>IF($A395="","",MAX(0,$I395-$J395))</f>
        <v/>
      </c>
      <c r="L395" s="11" t="n"/>
      <c r="M395" s="15">
        <f>IF(OR($B395="", $L395=""),"", $B395+IFERROR(VLOOKUP($L395,Terms!$A:$B,2,FALSE),0))</f>
        <v/>
      </c>
      <c r="N395" s="16">
        <f>IF(OR($M395="", $K395&lt;=0),"", Settings!$B$3-$M395)</f>
        <v/>
      </c>
      <c r="O395" s="11">
        <f>IF($A395="","",IF($K395=0,"Paid",IF($J395=0,"Open","Partially Paid")))</f>
        <v/>
      </c>
      <c r="P395" s="11" t="n"/>
      <c r="Q395" s="11" t="n"/>
    </row>
    <row r="396">
      <c r="A396" s="11" t="n"/>
      <c r="B396" s="15" t="n"/>
      <c r="C396" s="11" t="n"/>
      <c r="D396" s="11">
        <f>IF($C396="","",IFERROR(VLOOKUP($C396,Vendors!$A:$B,2,FALSE),""))</f>
        <v/>
      </c>
      <c r="E396" s="11" t="n"/>
      <c r="F396" s="14" t="n"/>
      <c r="G396" s="17" t="n"/>
      <c r="H396" s="14">
        <f>IF($F396="","",ROUND($F396*$G396,0))</f>
        <v/>
      </c>
      <c r="I396" s="14">
        <f>IF($F396="","",$F396+$H396)</f>
        <v/>
      </c>
      <c r="J396" s="14">
        <f>IF($A396="","",SUMIFS(AP_Payments!$D:$D,AP_Payments!$B:$B,$A396))</f>
        <v/>
      </c>
      <c r="K396" s="14">
        <f>IF($A396="","",MAX(0,$I396-$J396))</f>
        <v/>
      </c>
      <c r="L396" s="11" t="n"/>
      <c r="M396" s="15">
        <f>IF(OR($B396="", $L396=""),"", $B396+IFERROR(VLOOKUP($L396,Terms!$A:$B,2,FALSE),0))</f>
        <v/>
      </c>
      <c r="N396" s="16">
        <f>IF(OR($M396="", $K396&lt;=0),"", Settings!$B$3-$M396)</f>
        <v/>
      </c>
      <c r="O396" s="11">
        <f>IF($A396="","",IF($K396=0,"Paid",IF($J396=0,"Open","Partially Paid")))</f>
        <v/>
      </c>
      <c r="P396" s="11" t="n"/>
      <c r="Q396" s="11" t="n"/>
    </row>
    <row r="397">
      <c r="A397" s="11" t="n"/>
      <c r="B397" s="15" t="n"/>
      <c r="C397" s="11" t="n"/>
      <c r="D397" s="11">
        <f>IF($C397="","",IFERROR(VLOOKUP($C397,Vendors!$A:$B,2,FALSE),""))</f>
        <v/>
      </c>
      <c r="E397" s="11" t="n"/>
      <c r="F397" s="14" t="n"/>
      <c r="G397" s="17" t="n"/>
      <c r="H397" s="14">
        <f>IF($F397="","",ROUND($F397*$G397,0))</f>
        <v/>
      </c>
      <c r="I397" s="14">
        <f>IF($F397="","",$F397+$H397)</f>
        <v/>
      </c>
      <c r="J397" s="14">
        <f>IF($A397="","",SUMIFS(AP_Payments!$D:$D,AP_Payments!$B:$B,$A397))</f>
        <v/>
      </c>
      <c r="K397" s="14">
        <f>IF($A397="","",MAX(0,$I397-$J397))</f>
        <v/>
      </c>
      <c r="L397" s="11" t="n"/>
      <c r="M397" s="15">
        <f>IF(OR($B397="", $L397=""),"", $B397+IFERROR(VLOOKUP($L397,Terms!$A:$B,2,FALSE),0))</f>
        <v/>
      </c>
      <c r="N397" s="16">
        <f>IF(OR($M397="", $K397&lt;=0),"", Settings!$B$3-$M397)</f>
        <v/>
      </c>
      <c r="O397" s="11">
        <f>IF($A397="","",IF($K397=0,"Paid",IF($J397=0,"Open","Partially Paid")))</f>
        <v/>
      </c>
      <c r="P397" s="11" t="n"/>
      <c r="Q397" s="11" t="n"/>
    </row>
    <row r="398">
      <c r="A398" s="11" t="n"/>
      <c r="B398" s="15" t="n"/>
      <c r="C398" s="11" t="n"/>
      <c r="D398" s="11">
        <f>IF($C398="","",IFERROR(VLOOKUP($C398,Vendors!$A:$B,2,FALSE),""))</f>
        <v/>
      </c>
      <c r="E398" s="11" t="n"/>
      <c r="F398" s="14" t="n"/>
      <c r="G398" s="17" t="n"/>
      <c r="H398" s="14">
        <f>IF($F398="","",ROUND($F398*$G398,0))</f>
        <v/>
      </c>
      <c r="I398" s="14">
        <f>IF($F398="","",$F398+$H398)</f>
        <v/>
      </c>
      <c r="J398" s="14">
        <f>IF($A398="","",SUMIFS(AP_Payments!$D:$D,AP_Payments!$B:$B,$A398))</f>
        <v/>
      </c>
      <c r="K398" s="14">
        <f>IF($A398="","",MAX(0,$I398-$J398))</f>
        <v/>
      </c>
      <c r="L398" s="11" t="n"/>
      <c r="M398" s="15">
        <f>IF(OR($B398="", $L398=""),"", $B398+IFERROR(VLOOKUP($L398,Terms!$A:$B,2,FALSE),0))</f>
        <v/>
      </c>
      <c r="N398" s="16">
        <f>IF(OR($M398="", $K398&lt;=0),"", Settings!$B$3-$M398)</f>
        <v/>
      </c>
      <c r="O398" s="11">
        <f>IF($A398="","",IF($K398=0,"Paid",IF($J398=0,"Open","Partially Paid")))</f>
        <v/>
      </c>
      <c r="P398" s="11" t="n"/>
      <c r="Q398" s="11" t="n"/>
    </row>
    <row r="399">
      <c r="A399" s="11" t="n"/>
      <c r="B399" s="15" t="n"/>
      <c r="C399" s="11" t="n"/>
      <c r="D399" s="11">
        <f>IF($C399="","",IFERROR(VLOOKUP($C399,Vendors!$A:$B,2,FALSE),""))</f>
        <v/>
      </c>
      <c r="E399" s="11" t="n"/>
      <c r="F399" s="14" t="n"/>
      <c r="G399" s="17" t="n"/>
      <c r="H399" s="14">
        <f>IF($F399="","",ROUND($F399*$G399,0))</f>
        <v/>
      </c>
      <c r="I399" s="14">
        <f>IF($F399="","",$F399+$H399)</f>
        <v/>
      </c>
      <c r="J399" s="14">
        <f>IF($A399="","",SUMIFS(AP_Payments!$D:$D,AP_Payments!$B:$B,$A399))</f>
        <v/>
      </c>
      <c r="K399" s="14">
        <f>IF($A399="","",MAX(0,$I399-$J399))</f>
        <v/>
      </c>
      <c r="L399" s="11" t="n"/>
      <c r="M399" s="15">
        <f>IF(OR($B399="", $L399=""),"", $B399+IFERROR(VLOOKUP($L399,Terms!$A:$B,2,FALSE),0))</f>
        <v/>
      </c>
      <c r="N399" s="16">
        <f>IF(OR($M399="", $K399&lt;=0),"", Settings!$B$3-$M399)</f>
        <v/>
      </c>
      <c r="O399" s="11">
        <f>IF($A399="","",IF($K399=0,"Paid",IF($J399=0,"Open","Partially Paid")))</f>
        <v/>
      </c>
      <c r="P399" s="11" t="n"/>
      <c r="Q399" s="11" t="n"/>
    </row>
    <row r="400">
      <c r="A400" s="11" t="n"/>
      <c r="B400" s="15" t="n"/>
      <c r="C400" s="11" t="n"/>
      <c r="D400" s="11">
        <f>IF($C400="","",IFERROR(VLOOKUP($C400,Vendors!$A:$B,2,FALSE),""))</f>
        <v/>
      </c>
      <c r="E400" s="11" t="n"/>
      <c r="F400" s="14" t="n"/>
      <c r="G400" s="17" t="n"/>
      <c r="H400" s="14">
        <f>IF($F400="","",ROUND($F400*$G400,0))</f>
        <v/>
      </c>
      <c r="I400" s="14">
        <f>IF($F400="","",$F400+$H400)</f>
        <v/>
      </c>
      <c r="J400" s="14">
        <f>IF($A400="","",SUMIFS(AP_Payments!$D:$D,AP_Payments!$B:$B,$A400))</f>
        <v/>
      </c>
      <c r="K400" s="14">
        <f>IF($A400="","",MAX(0,$I400-$J400))</f>
        <v/>
      </c>
      <c r="L400" s="11" t="n"/>
      <c r="M400" s="15">
        <f>IF(OR($B400="", $L400=""),"", $B400+IFERROR(VLOOKUP($L400,Terms!$A:$B,2,FALSE),0))</f>
        <v/>
      </c>
      <c r="N400" s="16">
        <f>IF(OR($M400="", $K400&lt;=0),"", Settings!$B$3-$M400)</f>
        <v/>
      </c>
      <c r="O400" s="11">
        <f>IF($A400="","",IF($K400=0,"Paid",IF($J400=0,"Open","Partially Paid")))</f>
        <v/>
      </c>
      <c r="P400" s="11" t="n"/>
      <c r="Q400" s="11" t="n"/>
    </row>
    <row r="401">
      <c r="A401" s="11" t="n"/>
      <c r="B401" s="15" t="n"/>
      <c r="C401" s="11" t="n"/>
      <c r="D401" s="11">
        <f>IF($C401="","",IFERROR(VLOOKUP($C401,Vendors!$A:$B,2,FALSE),""))</f>
        <v/>
      </c>
      <c r="E401" s="11" t="n"/>
      <c r="F401" s="14" t="n"/>
      <c r="G401" s="17" t="n"/>
      <c r="H401" s="14">
        <f>IF($F401="","",ROUND($F401*$G401,0))</f>
        <v/>
      </c>
      <c r="I401" s="14">
        <f>IF($F401="","",$F401+$H401)</f>
        <v/>
      </c>
      <c r="J401" s="14">
        <f>IF($A401="","",SUMIFS(AP_Payments!$D:$D,AP_Payments!$B:$B,$A401))</f>
        <v/>
      </c>
      <c r="K401" s="14">
        <f>IF($A401="","",MAX(0,$I401-$J401))</f>
        <v/>
      </c>
      <c r="L401" s="11" t="n"/>
      <c r="M401" s="15">
        <f>IF(OR($B401="", $L401=""),"", $B401+IFERROR(VLOOKUP($L401,Terms!$A:$B,2,FALSE),0))</f>
        <v/>
      </c>
      <c r="N401" s="16">
        <f>IF(OR($M401="", $K401&lt;=0),"", Settings!$B$3-$M401)</f>
        <v/>
      </c>
      <c r="O401" s="11">
        <f>IF($A401="","",IF($K401=0,"Paid",IF($J401=0,"Open","Partially Paid")))</f>
        <v/>
      </c>
      <c r="P401" s="11" t="n"/>
      <c r="Q401" s="11" t="n"/>
    </row>
    <row r="402">
      <c r="A402" s="11" t="n"/>
      <c r="B402" s="15" t="n"/>
      <c r="C402" s="11" t="n"/>
      <c r="D402" s="11">
        <f>IF($C402="","",IFERROR(VLOOKUP($C402,Vendors!$A:$B,2,FALSE),""))</f>
        <v/>
      </c>
      <c r="E402" s="11" t="n"/>
      <c r="F402" s="14" t="n"/>
      <c r="G402" s="17" t="n"/>
      <c r="H402" s="14">
        <f>IF($F402="","",ROUND($F402*$G402,0))</f>
        <v/>
      </c>
      <c r="I402" s="14">
        <f>IF($F402="","",$F402+$H402)</f>
        <v/>
      </c>
      <c r="J402" s="14">
        <f>IF($A402="","",SUMIFS(AP_Payments!$D:$D,AP_Payments!$B:$B,$A402))</f>
        <v/>
      </c>
      <c r="K402" s="14">
        <f>IF($A402="","",MAX(0,$I402-$J402))</f>
        <v/>
      </c>
      <c r="L402" s="11" t="n"/>
      <c r="M402" s="15">
        <f>IF(OR($B402="", $L402=""),"", $B402+IFERROR(VLOOKUP($L402,Terms!$A:$B,2,FALSE),0))</f>
        <v/>
      </c>
      <c r="N402" s="16">
        <f>IF(OR($M402="", $K402&lt;=0),"", Settings!$B$3-$M402)</f>
        <v/>
      </c>
      <c r="O402" s="11">
        <f>IF($A402="","",IF($K402=0,"Paid",IF($J402=0,"Open","Partially Paid")))</f>
        <v/>
      </c>
      <c r="P402" s="11" t="n"/>
      <c r="Q402" s="11" t="n"/>
    </row>
    <row r="403">
      <c r="A403" s="11" t="n"/>
      <c r="B403" s="15" t="n"/>
      <c r="C403" s="11" t="n"/>
      <c r="D403" s="11">
        <f>IF($C403="","",IFERROR(VLOOKUP($C403,Vendors!$A:$B,2,FALSE),""))</f>
        <v/>
      </c>
      <c r="E403" s="11" t="n"/>
      <c r="F403" s="14" t="n"/>
      <c r="G403" s="17" t="n"/>
      <c r="H403" s="14">
        <f>IF($F403="","",ROUND($F403*$G403,0))</f>
        <v/>
      </c>
      <c r="I403" s="14">
        <f>IF($F403="","",$F403+$H403)</f>
        <v/>
      </c>
      <c r="J403" s="14">
        <f>IF($A403="","",SUMIFS(AP_Payments!$D:$D,AP_Payments!$B:$B,$A403))</f>
        <v/>
      </c>
      <c r="K403" s="14">
        <f>IF($A403="","",MAX(0,$I403-$J403))</f>
        <v/>
      </c>
      <c r="L403" s="11" t="n"/>
      <c r="M403" s="15">
        <f>IF(OR($B403="", $L403=""),"", $B403+IFERROR(VLOOKUP($L403,Terms!$A:$B,2,FALSE),0))</f>
        <v/>
      </c>
      <c r="N403" s="16">
        <f>IF(OR($M403="", $K403&lt;=0),"", Settings!$B$3-$M403)</f>
        <v/>
      </c>
      <c r="O403" s="11">
        <f>IF($A403="","",IF($K403=0,"Paid",IF($J403=0,"Open","Partially Paid")))</f>
        <v/>
      </c>
      <c r="P403" s="11" t="n"/>
      <c r="Q403" s="11" t="n"/>
    </row>
    <row r="404">
      <c r="A404" s="11" t="n"/>
      <c r="B404" s="15" t="n"/>
      <c r="C404" s="11" t="n"/>
      <c r="D404" s="11">
        <f>IF($C404="","",IFERROR(VLOOKUP($C404,Vendors!$A:$B,2,FALSE),""))</f>
        <v/>
      </c>
      <c r="E404" s="11" t="n"/>
      <c r="F404" s="14" t="n"/>
      <c r="G404" s="17" t="n"/>
      <c r="H404" s="14">
        <f>IF($F404="","",ROUND($F404*$G404,0))</f>
        <v/>
      </c>
      <c r="I404" s="14">
        <f>IF($F404="","",$F404+$H404)</f>
        <v/>
      </c>
      <c r="J404" s="14">
        <f>IF($A404="","",SUMIFS(AP_Payments!$D:$D,AP_Payments!$B:$B,$A404))</f>
        <v/>
      </c>
      <c r="K404" s="14">
        <f>IF($A404="","",MAX(0,$I404-$J404))</f>
        <v/>
      </c>
      <c r="L404" s="11" t="n"/>
      <c r="M404" s="15">
        <f>IF(OR($B404="", $L404=""),"", $B404+IFERROR(VLOOKUP($L404,Terms!$A:$B,2,FALSE),0))</f>
        <v/>
      </c>
      <c r="N404" s="16">
        <f>IF(OR($M404="", $K404&lt;=0),"", Settings!$B$3-$M404)</f>
        <v/>
      </c>
      <c r="O404" s="11">
        <f>IF($A404="","",IF($K404=0,"Paid",IF($J404=0,"Open","Partially Paid")))</f>
        <v/>
      </c>
      <c r="P404" s="11" t="n"/>
      <c r="Q404" s="11" t="n"/>
    </row>
    <row r="405">
      <c r="A405" s="11" t="n"/>
      <c r="B405" s="15" t="n"/>
      <c r="C405" s="11" t="n"/>
      <c r="D405" s="11">
        <f>IF($C405="","",IFERROR(VLOOKUP($C405,Vendors!$A:$B,2,FALSE),""))</f>
        <v/>
      </c>
      <c r="E405" s="11" t="n"/>
      <c r="F405" s="14" t="n"/>
      <c r="G405" s="17" t="n"/>
      <c r="H405" s="14">
        <f>IF($F405="","",ROUND($F405*$G405,0))</f>
        <v/>
      </c>
      <c r="I405" s="14">
        <f>IF($F405="","",$F405+$H405)</f>
        <v/>
      </c>
      <c r="J405" s="14">
        <f>IF($A405="","",SUMIFS(AP_Payments!$D:$D,AP_Payments!$B:$B,$A405))</f>
        <v/>
      </c>
      <c r="K405" s="14">
        <f>IF($A405="","",MAX(0,$I405-$J405))</f>
        <v/>
      </c>
      <c r="L405" s="11" t="n"/>
      <c r="M405" s="15">
        <f>IF(OR($B405="", $L405=""),"", $B405+IFERROR(VLOOKUP($L405,Terms!$A:$B,2,FALSE),0))</f>
        <v/>
      </c>
      <c r="N405" s="16">
        <f>IF(OR($M405="", $K405&lt;=0),"", Settings!$B$3-$M405)</f>
        <v/>
      </c>
      <c r="O405" s="11">
        <f>IF($A405="","",IF($K405=0,"Paid",IF($J405=0,"Open","Partially Paid")))</f>
        <v/>
      </c>
      <c r="P405" s="11" t="n"/>
      <c r="Q405" s="11" t="n"/>
    </row>
    <row r="406">
      <c r="A406" s="11" t="n"/>
      <c r="B406" s="15" t="n"/>
      <c r="C406" s="11" t="n"/>
      <c r="D406" s="11">
        <f>IF($C406="","",IFERROR(VLOOKUP($C406,Vendors!$A:$B,2,FALSE),""))</f>
        <v/>
      </c>
      <c r="E406" s="11" t="n"/>
      <c r="F406" s="14" t="n"/>
      <c r="G406" s="17" t="n"/>
      <c r="H406" s="14">
        <f>IF($F406="","",ROUND($F406*$G406,0))</f>
        <v/>
      </c>
      <c r="I406" s="14">
        <f>IF($F406="","",$F406+$H406)</f>
        <v/>
      </c>
      <c r="J406" s="14">
        <f>IF($A406="","",SUMIFS(AP_Payments!$D:$D,AP_Payments!$B:$B,$A406))</f>
        <v/>
      </c>
      <c r="K406" s="14">
        <f>IF($A406="","",MAX(0,$I406-$J406))</f>
        <v/>
      </c>
      <c r="L406" s="11" t="n"/>
      <c r="M406" s="15">
        <f>IF(OR($B406="", $L406=""),"", $B406+IFERROR(VLOOKUP($L406,Terms!$A:$B,2,FALSE),0))</f>
        <v/>
      </c>
      <c r="N406" s="16">
        <f>IF(OR($M406="", $K406&lt;=0),"", Settings!$B$3-$M406)</f>
        <v/>
      </c>
      <c r="O406" s="11">
        <f>IF($A406="","",IF($K406=0,"Paid",IF($J406=0,"Open","Partially Paid")))</f>
        <v/>
      </c>
      <c r="P406" s="11" t="n"/>
      <c r="Q406" s="11" t="n"/>
    </row>
    <row r="407">
      <c r="A407" s="11" t="n"/>
      <c r="B407" s="15" t="n"/>
      <c r="C407" s="11" t="n"/>
      <c r="D407" s="11">
        <f>IF($C407="","",IFERROR(VLOOKUP($C407,Vendors!$A:$B,2,FALSE),""))</f>
        <v/>
      </c>
      <c r="E407" s="11" t="n"/>
      <c r="F407" s="14" t="n"/>
      <c r="G407" s="17" t="n"/>
      <c r="H407" s="14">
        <f>IF($F407="","",ROUND($F407*$G407,0))</f>
        <v/>
      </c>
      <c r="I407" s="14">
        <f>IF($F407="","",$F407+$H407)</f>
        <v/>
      </c>
      <c r="J407" s="14">
        <f>IF($A407="","",SUMIFS(AP_Payments!$D:$D,AP_Payments!$B:$B,$A407))</f>
        <v/>
      </c>
      <c r="K407" s="14">
        <f>IF($A407="","",MAX(0,$I407-$J407))</f>
        <v/>
      </c>
      <c r="L407" s="11" t="n"/>
      <c r="M407" s="15">
        <f>IF(OR($B407="", $L407=""),"", $B407+IFERROR(VLOOKUP($L407,Terms!$A:$B,2,FALSE),0))</f>
        <v/>
      </c>
      <c r="N407" s="16">
        <f>IF(OR($M407="", $K407&lt;=0),"", Settings!$B$3-$M407)</f>
        <v/>
      </c>
      <c r="O407" s="11">
        <f>IF($A407="","",IF($K407=0,"Paid",IF($J407=0,"Open","Partially Paid")))</f>
        <v/>
      </c>
      <c r="P407" s="11" t="n"/>
      <c r="Q407" s="11" t="n"/>
    </row>
    <row r="408">
      <c r="A408" s="11" t="n"/>
      <c r="B408" s="15" t="n"/>
      <c r="C408" s="11" t="n"/>
      <c r="D408" s="11">
        <f>IF($C408="","",IFERROR(VLOOKUP($C408,Vendors!$A:$B,2,FALSE),""))</f>
        <v/>
      </c>
      <c r="E408" s="11" t="n"/>
      <c r="F408" s="14" t="n"/>
      <c r="G408" s="17" t="n"/>
      <c r="H408" s="14">
        <f>IF($F408="","",ROUND($F408*$G408,0))</f>
        <v/>
      </c>
      <c r="I408" s="14">
        <f>IF($F408="","",$F408+$H408)</f>
        <v/>
      </c>
      <c r="J408" s="14">
        <f>IF($A408="","",SUMIFS(AP_Payments!$D:$D,AP_Payments!$B:$B,$A408))</f>
        <v/>
      </c>
      <c r="K408" s="14">
        <f>IF($A408="","",MAX(0,$I408-$J408))</f>
        <v/>
      </c>
      <c r="L408" s="11" t="n"/>
      <c r="M408" s="15">
        <f>IF(OR($B408="", $L408=""),"", $B408+IFERROR(VLOOKUP($L408,Terms!$A:$B,2,FALSE),0))</f>
        <v/>
      </c>
      <c r="N408" s="16">
        <f>IF(OR($M408="", $K408&lt;=0),"", Settings!$B$3-$M408)</f>
        <v/>
      </c>
      <c r="O408" s="11">
        <f>IF($A408="","",IF($K408=0,"Paid",IF($J408=0,"Open","Partially Paid")))</f>
        <v/>
      </c>
      <c r="P408" s="11" t="n"/>
      <c r="Q408" s="11" t="n"/>
    </row>
    <row r="409">
      <c r="A409" s="11" t="n"/>
      <c r="B409" s="15" t="n"/>
      <c r="C409" s="11" t="n"/>
      <c r="D409" s="11">
        <f>IF($C409="","",IFERROR(VLOOKUP($C409,Vendors!$A:$B,2,FALSE),""))</f>
        <v/>
      </c>
      <c r="E409" s="11" t="n"/>
      <c r="F409" s="14" t="n"/>
      <c r="G409" s="17" t="n"/>
      <c r="H409" s="14">
        <f>IF($F409="","",ROUND($F409*$G409,0))</f>
        <v/>
      </c>
      <c r="I409" s="14">
        <f>IF($F409="","",$F409+$H409)</f>
        <v/>
      </c>
      <c r="J409" s="14">
        <f>IF($A409="","",SUMIFS(AP_Payments!$D:$D,AP_Payments!$B:$B,$A409))</f>
        <v/>
      </c>
      <c r="K409" s="14">
        <f>IF($A409="","",MAX(0,$I409-$J409))</f>
        <v/>
      </c>
      <c r="L409" s="11" t="n"/>
      <c r="M409" s="15">
        <f>IF(OR($B409="", $L409=""),"", $B409+IFERROR(VLOOKUP($L409,Terms!$A:$B,2,FALSE),0))</f>
        <v/>
      </c>
      <c r="N409" s="16">
        <f>IF(OR($M409="", $K409&lt;=0),"", Settings!$B$3-$M409)</f>
        <v/>
      </c>
      <c r="O409" s="11">
        <f>IF($A409="","",IF($K409=0,"Paid",IF($J409=0,"Open","Partially Paid")))</f>
        <v/>
      </c>
      <c r="P409" s="11" t="n"/>
      <c r="Q409" s="11" t="n"/>
    </row>
    <row r="410">
      <c r="A410" s="11" t="n"/>
      <c r="B410" s="15" t="n"/>
      <c r="C410" s="11" t="n"/>
      <c r="D410" s="11">
        <f>IF($C410="","",IFERROR(VLOOKUP($C410,Vendors!$A:$B,2,FALSE),""))</f>
        <v/>
      </c>
      <c r="E410" s="11" t="n"/>
      <c r="F410" s="14" t="n"/>
      <c r="G410" s="17" t="n"/>
      <c r="H410" s="14">
        <f>IF($F410="","",ROUND($F410*$G410,0))</f>
        <v/>
      </c>
      <c r="I410" s="14">
        <f>IF($F410="","",$F410+$H410)</f>
        <v/>
      </c>
      <c r="J410" s="14">
        <f>IF($A410="","",SUMIFS(AP_Payments!$D:$D,AP_Payments!$B:$B,$A410))</f>
        <v/>
      </c>
      <c r="K410" s="14">
        <f>IF($A410="","",MAX(0,$I410-$J410))</f>
        <v/>
      </c>
      <c r="L410" s="11" t="n"/>
      <c r="M410" s="15">
        <f>IF(OR($B410="", $L410=""),"", $B410+IFERROR(VLOOKUP($L410,Terms!$A:$B,2,FALSE),0))</f>
        <v/>
      </c>
      <c r="N410" s="16">
        <f>IF(OR($M410="", $K410&lt;=0),"", Settings!$B$3-$M410)</f>
        <v/>
      </c>
      <c r="O410" s="11">
        <f>IF($A410="","",IF($K410=0,"Paid",IF($J410=0,"Open","Partially Paid")))</f>
        <v/>
      </c>
      <c r="P410" s="11" t="n"/>
      <c r="Q410" s="11" t="n"/>
    </row>
    <row r="411">
      <c r="A411" s="11" t="n"/>
      <c r="B411" s="15" t="n"/>
      <c r="C411" s="11" t="n"/>
      <c r="D411" s="11">
        <f>IF($C411="","",IFERROR(VLOOKUP($C411,Vendors!$A:$B,2,FALSE),""))</f>
        <v/>
      </c>
      <c r="E411" s="11" t="n"/>
      <c r="F411" s="14" t="n"/>
      <c r="G411" s="17" t="n"/>
      <c r="H411" s="14">
        <f>IF($F411="","",ROUND($F411*$G411,0))</f>
        <v/>
      </c>
      <c r="I411" s="14">
        <f>IF($F411="","",$F411+$H411)</f>
        <v/>
      </c>
      <c r="J411" s="14">
        <f>IF($A411="","",SUMIFS(AP_Payments!$D:$D,AP_Payments!$B:$B,$A411))</f>
        <v/>
      </c>
      <c r="K411" s="14">
        <f>IF($A411="","",MAX(0,$I411-$J411))</f>
        <v/>
      </c>
      <c r="L411" s="11" t="n"/>
      <c r="M411" s="15">
        <f>IF(OR($B411="", $L411=""),"", $B411+IFERROR(VLOOKUP($L411,Terms!$A:$B,2,FALSE),0))</f>
        <v/>
      </c>
      <c r="N411" s="16">
        <f>IF(OR($M411="", $K411&lt;=0),"", Settings!$B$3-$M411)</f>
        <v/>
      </c>
      <c r="O411" s="11">
        <f>IF($A411="","",IF($K411=0,"Paid",IF($J411=0,"Open","Partially Paid")))</f>
        <v/>
      </c>
      <c r="P411" s="11" t="n"/>
      <c r="Q411" s="11" t="n"/>
    </row>
    <row r="412">
      <c r="A412" s="11" t="n"/>
      <c r="B412" s="15" t="n"/>
      <c r="C412" s="11" t="n"/>
      <c r="D412" s="11">
        <f>IF($C412="","",IFERROR(VLOOKUP($C412,Vendors!$A:$B,2,FALSE),""))</f>
        <v/>
      </c>
      <c r="E412" s="11" t="n"/>
      <c r="F412" s="14" t="n"/>
      <c r="G412" s="17" t="n"/>
      <c r="H412" s="14">
        <f>IF($F412="","",ROUND($F412*$G412,0))</f>
        <v/>
      </c>
      <c r="I412" s="14">
        <f>IF($F412="","",$F412+$H412)</f>
        <v/>
      </c>
      <c r="J412" s="14">
        <f>IF($A412="","",SUMIFS(AP_Payments!$D:$D,AP_Payments!$B:$B,$A412))</f>
        <v/>
      </c>
      <c r="K412" s="14">
        <f>IF($A412="","",MAX(0,$I412-$J412))</f>
        <v/>
      </c>
      <c r="L412" s="11" t="n"/>
      <c r="M412" s="15">
        <f>IF(OR($B412="", $L412=""),"", $B412+IFERROR(VLOOKUP($L412,Terms!$A:$B,2,FALSE),0))</f>
        <v/>
      </c>
      <c r="N412" s="16">
        <f>IF(OR($M412="", $K412&lt;=0),"", Settings!$B$3-$M412)</f>
        <v/>
      </c>
      <c r="O412" s="11">
        <f>IF($A412="","",IF($K412=0,"Paid",IF($J412=0,"Open","Partially Paid")))</f>
        <v/>
      </c>
      <c r="P412" s="11" t="n"/>
      <c r="Q412" s="11" t="n"/>
    </row>
    <row r="413">
      <c r="A413" s="11" t="n"/>
      <c r="B413" s="15" t="n"/>
      <c r="C413" s="11" t="n"/>
      <c r="D413" s="11">
        <f>IF($C413="","",IFERROR(VLOOKUP($C413,Vendors!$A:$B,2,FALSE),""))</f>
        <v/>
      </c>
      <c r="E413" s="11" t="n"/>
      <c r="F413" s="14" t="n"/>
      <c r="G413" s="17" t="n"/>
      <c r="H413" s="14">
        <f>IF($F413="","",ROUND($F413*$G413,0))</f>
        <v/>
      </c>
      <c r="I413" s="14">
        <f>IF($F413="","",$F413+$H413)</f>
        <v/>
      </c>
      <c r="J413" s="14">
        <f>IF($A413="","",SUMIFS(AP_Payments!$D:$D,AP_Payments!$B:$B,$A413))</f>
        <v/>
      </c>
      <c r="K413" s="14">
        <f>IF($A413="","",MAX(0,$I413-$J413))</f>
        <v/>
      </c>
      <c r="L413" s="11" t="n"/>
      <c r="M413" s="15">
        <f>IF(OR($B413="", $L413=""),"", $B413+IFERROR(VLOOKUP($L413,Terms!$A:$B,2,FALSE),0))</f>
        <v/>
      </c>
      <c r="N413" s="16">
        <f>IF(OR($M413="", $K413&lt;=0),"", Settings!$B$3-$M413)</f>
        <v/>
      </c>
      <c r="O413" s="11">
        <f>IF($A413="","",IF($K413=0,"Paid",IF($J413=0,"Open","Partially Paid")))</f>
        <v/>
      </c>
      <c r="P413" s="11" t="n"/>
      <c r="Q413" s="11" t="n"/>
    </row>
    <row r="414">
      <c r="A414" s="11" t="n"/>
      <c r="B414" s="15" t="n"/>
      <c r="C414" s="11" t="n"/>
      <c r="D414" s="11">
        <f>IF($C414="","",IFERROR(VLOOKUP($C414,Vendors!$A:$B,2,FALSE),""))</f>
        <v/>
      </c>
      <c r="E414" s="11" t="n"/>
      <c r="F414" s="14" t="n"/>
      <c r="G414" s="17" t="n"/>
      <c r="H414" s="14">
        <f>IF($F414="","",ROUND($F414*$G414,0))</f>
        <v/>
      </c>
      <c r="I414" s="14">
        <f>IF($F414="","",$F414+$H414)</f>
        <v/>
      </c>
      <c r="J414" s="14">
        <f>IF($A414="","",SUMIFS(AP_Payments!$D:$D,AP_Payments!$B:$B,$A414))</f>
        <v/>
      </c>
      <c r="K414" s="14">
        <f>IF($A414="","",MAX(0,$I414-$J414))</f>
        <v/>
      </c>
      <c r="L414" s="11" t="n"/>
      <c r="M414" s="15">
        <f>IF(OR($B414="", $L414=""),"", $B414+IFERROR(VLOOKUP($L414,Terms!$A:$B,2,FALSE),0))</f>
        <v/>
      </c>
      <c r="N414" s="16">
        <f>IF(OR($M414="", $K414&lt;=0),"", Settings!$B$3-$M414)</f>
        <v/>
      </c>
      <c r="O414" s="11">
        <f>IF($A414="","",IF($K414=0,"Paid",IF($J414=0,"Open","Partially Paid")))</f>
        <v/>
      </c>
      <c r="P414" s="11" t="n"/>
      <c r="Q414" s="11" t="n"/>
    </row>
    <row r="415">
      <c r="A415" s="11" t="n"/>
      <c r="B415" s="15" t="n"/>
      <c r="C415" s="11" t="n"/>
      <c r="D415" s="11">
        <f>IF($C415="","",IFERROR(VLOOKUP($C415,Vendors!$A:$B,2,FALSE),""))</f>
        <v/>
      </c>
      <c r="E415" s="11" t="n"/>
      <c r="F415" s="14" t="n"/>
      <c r="G415" s="17" t="n"/>
      <c r="H415" s="14">
        <f>IF($F415="","",ROUND($F415*$G415,0))</f>
        <v/>
      </c>
      <c r="I415" s="14">
        <f>IF($F415="","",$F415+$H415)</f>
        <v/>
      </c>
      <c r="J415" s="14">
        <f>IF($A415="","",SUMIFS(AP_Payments!$D:$D,AP_Payments!$B:$B,$A415))</f>
        <v/>
      </c>
      <c r="K415" s="14">
        <f>IF($A415="","",MAX(0,$I415-$J415))</f>
        <v/>
      </c>
      <c r="L415" s="11" t="n"/>
      <c r="M415" s="15">
        <f>IF(OR($B415="", $L415=""),"", $B415+IFERROR(VLOOKUP($L415,Terms!$A:$B,2,FALSE),0))</f>
        <v/>
      </c>
      <c r="N415" s="16">
        <f>IF(OR($M415="", $K415&lt;=0),"", Settings!$B$3-$M415)</f>
        <v/>
      </c>
      <c r="O415" s="11">
        <f>IF($A415="","",IF($K415=0,"Paid",IF($J415=0,"Open","Partially Paid")))</f>
        <v/>
      </c>
      <c r="P415" s="11" t="n"/>
      <c r="Q415" s="11" t="n"/>
    </row>
    <row r="416">
      <c r="A416" s="11" t="n"/>
      <c r="B416" s="15" t="n"/>
      <c r="C416" s="11" t="n"/>
      <c r="D416" s="11">
        <f>IF($C416="","",IFERROR(VLOOKUP($C416,Vendors!$A:$B,2,FALSE),""))</f>
        <v/>
      </c>
      <c r="E416" s="11" t="n"/>
      <c r="F416" s="14" t="n"/>
      <c r="G416" s="17" t="n"/>
      <c r="H416" s="14">
        <f>IF($F416="","",ROUND($F416*$G416,0))</f>
        <v/>
      </c>
      <c r="I416" s="14">
        <f>IF($F416="","",$F416+$H416)</f>
        <v/>
      </c>
      <c r="J416" s="14">
        <f>IF($A416="","",SUMIFS(AP_Payments!$D:$D,AP_Payments!$B:$B,$A416))</f>
        <v/>
      </c>
      <c r="K416" s="14">
        <f>IF($A416="","",MAX(0,$I416-$J416))</f>
        <v/>
      </c>
      <c r="L416" s="11" t="n"/>
      <c r="M416" s="15">
        <f>IF(OR($B416="", $L416=""),"", $B416+IFERROR(VLOOKUP($L416,Terms!$A:$B,2,FALSE),0))</f>
        <v/>
      </c>
      <c r="N416" s="16">
        <f>IF(OR($M416="", $K416&lt;=0),"", Settings!$B$3-$M416)</f>
        <v/>
      </c>
      <c r="O416" s="11">
        <f>IF($A416="","",IF($K416=0,"Paid",IF($J416=0,"Open","Partially Paid")))</f>
        <v/>
      </c>
      <c r="P416" s="11" t="n"/>
      <c r="Q416" s="11" t="n"/>
    </row>
    <row r="417">
      <c r="A417" s="11" t="n"/>
      <c r="B417" s="15" t="n"/>
      <c r="C417" s="11" t="n"/>
      <c r="D417" s="11">
        <f>IF($C417="","",IFERROR(VLOOKUP($C417,Vendors!$A:$B,2,FALSE),""))</f>
        <v/>
      </c>
      <c r="E417" s="11" t="n"/>
      <c r="F417" s="14" t="n"/>
      <c r="G417" s="17" t="n"/>
      <c r="H417" s="14">
        <f>IF($F417="","",ROUND($F417*$G417,0))</f>
        <v/>
      </c>
      <c r="I417" s="14">
        <f>IF($F417="","",$F417+$H417)</f>
        <v/>
      </c>
      <c r="J417" s="14">
        <f>IF($A417="","",SUMIFS(AP_Payments!$D:$D,AP_Payments!$B:$B,$A417))</f>
        <v/>
      </c>
      <c r="K417" s="14">
        <f>IF($A417="","",MAX(0,$I417-$J417))</f>
        <v/>
      </c>
      <c r="L417" s="11" t="n"/>
      <c r="M417" s="15">
        <f>IF(OR($B417="", $L417=""),"", $B417+IFERROR(VLOOKUP($L417,Terms!$A:$B,2,FALSE),0))</f>
        <v/>
      </c>
      <c r="N417" s="16">
        <f>IF(OR($M417="", $K417&lt;=0),"", Settings!$B$3-$M417)</f>
        <v/>
      </c>
      <c r="O417" s="11">
        <f>IF($A417="","",IF($K417=0,"Paid",IF($J417=0,"Open","Partially Paid")))</f>
        <v/>
      </c>
      <c r="P417" s="11" t="n"/>
      <c r="Q417" s="11" t="n"/>
    </row>
    <row r="418">
      <c r="A418" s="11" t="n"/>
      <c r="B418" s="15" t="n"/>
      <c r="C418" s="11" t="n"/>
      <c r="D418" s="11">
        <f>IF($C418="","",IFERROR(VLOOKUP($C418,Vendors!$A:$B,2,FALSE),""))</f>
        <v/>
      </c>
      <c r="E418" s="11" t="n"/>
      <c r="F418" s="14" t="n"/>
      <c r="G418" s="17" t="n"/>
      <c r="H418" s="14">
        <f>IF($F418="","",ROUND($F418*$G418,0))</f>
        <v/>
      </c>
      <c r="I418" s="14">
        <f>IF($F418="","",$F418+$H418)</f>
        <v/>
      </c>
      <c r="J418" s="14">
        <f>IF($A418="","",SUMIFS(AP_Payments!$D:$D,AP_Payments!$B:$B,$A418))</f>
        <v/>
      </c>
      <c r="K418" s="14">
        <f>IF($A418="","",MAX(0,$I418-$J418))</f>
        <v/>
      </c>
      <c r="L418" s="11" t="n"/>
      <c r="M418" s="15">
        <f>IF(OR($B418="", $L418=""),"", $B418+IFERROR(VLOOKUP($L418,Terms!$A:$B,2,FALSE),0))</f>
        <v/>
      </c>
      <c r="N418" s="16">
        <f>IF(OR($M418="", $K418&lt;=0),"", Settings!$B$3-$M418)</f>
        <v/>
      </c>
      <c r="O418" s="11">
        <f>IF($A418="","",IF($K418=0,"Paid",IF($J418=0,"Open","Partially Paid")))</f>
        <v/>
      </c>
      <c r="P418" s="11" t="n"/>
      <c r="Q418" s="11" t="n"/>
    </row>
    <row r="419">
      <c r="A419" s="11" t="n"/>
      <c r="B419" s="15" t="n"/>
      <c r="C419" s="11" t="n"/>
      <c r="D419" s="11">
        <f>IF($C419="","",IFERROR(VLOOKUP($C419,Vendors!$A:$B,2,FALSE),""))</f>
        <v/>
      </c>
      <c r="E419" s="11" t="n"/>
      <c r="F419" s="14" t="n"/>
      <c r="G419" s="17" t="n"/>
      <c r="H419" s="14">
        <f>IF($F419="","",ROUND($F419*$G419,0))</f>
        <v/>
      </c>
      <c r="I419" s="14">
        <f>IF($F419="","",$F419+$H419)</f>
        <v/>
      </c>
      <c r="J419" s="14">
        <f>IF($A419="","",SUMIFS(AP_Payments!$D:$D,AP_Payments!$B:$B,$A419))</f>
        <v/>
      </c>
      <c r="K419" s="14">
        <f>IF($A419="","",MAX(0,$I419-$J419))</f>
        <v/>
      </c>
      <c r="L419" s="11" t="n"/>
      <c r="M419" s="15">
        <f>IF(OR($B419="", $L419=""),"", $B419+IFERROR(VLOOKUP($L419,Terms!$A:$B,2,FALSE),0))</f>
        <v/>
      </c>
      <c r="N419" s="16">
        <f>IF(OR($M419="", $K419&lt;=0),"", Settings!$B$3-$M419)</f>
        <v/>
      </c>
      <c r="O419" s="11">
        <f>IF($A419="","",IF($K419=0,"Paid",IF($J419=0,"Open","Partially Paid")))</f>
        <v/>
      </c>
      <c r="P419" s="11" t="n"/>
      <c r="Q419" s="11" t="n"/>
    </row>
    <row r="420">
      <c r="A420" s="11" t="n"/>
      <c r="B420" s="15" t="n"/>
      <c r="C420" s="11" t="n"/>
      <c r="D420" s="11">
        <f>IF($C420="","",IFERROR(VLOOKUP($C420,Vendors!$A:$B,2,FALSE),""))</f>
        <v/>
      </c>
      <c r="E420" s="11" t="n"/>
      <c r="F420" s="14" t="n"/>
      <c r="G420" s="17" t="n"/>
      <c r="H420" s="14">
        <f>IF($F420="","",ROUND($F420*$G420,0))</f>
        <v/>
      </c>
      <c r="I420" s="14">
        <f>IF($F420="","",$F420+$H420)</f>
        <v/>
      </c>
      <c r="J420" s="14">
        <f>IF($A420="","",SUMIFS(AP_Payments!$D:$D,AP_Payments!$B:$B,$A420))</f>
        <v/>
      </c>
      <c r="K420" s="14">
        <f>IF($A420="","",MAX(0,$I420-$J420))</f>
        <v/>
      </c>
      <c r="L420" s="11" t="n"/>
      <c r="M420" s="15">
        <f>IF(OR($B420="", $L420=""),"", $B420+IFERROR(VLOOKUP($L420,Terms!$A:$B,2,FALSE),0))</f>
        <v/>
      </c>
      <c r="N420" s="16">
        <f>IF(OR($M420="", $K420&lt;=0),"", Settings!$B$3-$M420)</f>
        <v/>
      </c>
      <c r="O420" s="11">
        <f>IF($A420="","",IF($K420=0,"Paid",IF($J420=0,"Open","Partially Paid")))</f>
        <v/>
      </c>
      <c r="P420" s="11" t="n"/>
      <c r="Q420" s="11" t="n"/>
    </row>
    <row r="421">
      <c r="A421" s="11" t="n"/>
      <c r="B421" s="15" t="n"/>
      <c r="C421" s="11" t="n"/>
      <c r="D421" s="11">
        <f>IF($C421="","",IFERROR(VLOOKUP($C421,Vendors!$A:$B,2,FALSE),""))</f>
        <v/>
      </c>
      <c r="E421" s="11" t="n"/>
      <c r="F421" s="14" t="n"/>
      <c r="G421" s="17" t="n"/>
      <c r="H421" s="14">
        <f>IF($F421="","",ROUND($F421*$G421,0))</f>
        <v/>
      </c>
      <c r="I421" s="14">
        <f>IF($F421="","",$F421+$H421)</f>
        <v/>
      </c>
      <c r="J421" s="14">
        <f>IF($A421="","",SUMIFS(AP_Payments!$D:$D,AP_Payments!$B:$B,$A421))</f>
        <v/>
      </c>
      <c r="K421" s="14">
        <f>IF($A421="","",MAX(0,$I421-$J421))</f>
        <v/>
      </c>
      <c r="L421" s="11" t="n"/>
      <c r="M421" s="15">
        <f>IF(OR($B421="", $L421=""),"", $B421+IFERROR(VLOOKUP($L421,Terms!$A:$B,2,FALSE),0))</f>
        <v/>
      </c>
      <c r="N421" s="16">
        <f>IF(OR($M421="", $K421&lt;=0),"", Settings!$B$3-$M421)</f>
        <v/>
      </c>
      <c r="O421" s="11">
        <f>IF($A421="","",IF($K421=0,"Paid",IF($J421=0,"Open","Partially Paid")))</f>
        <v/>
      </c>
      <c r="P421" s="11" t="n"/>
      <c r="Q421" s="11" t="n"/>
    </row>
    <row r="422">
      <c r="A422" s="11" t="n"/>
      <c r="B422" s="15" t="n"/>
      <c r="C422" s="11" t="n"/>
      <c r="D422" s="11">
        <f>IF($C422="","",IFERROR(VLOOKUP($C422,Vendors!$A:$B,2,FALSE),""))</f>
        <v/>
      </c>
      <c r="E422" s="11" t="n"/>
      <c r="F422" s="14" t="n"/>
      <c r="G422" s="17" t="n"/>
      <c r="H422" s="14">
        <f>IF($F422="","",ROUND($F422*$G422,0))</f>
        <v/>
      </c>
      <c r="I422" s="14">
        <f>IF($F422="","",$F422+$H422)</f>
        <v/>
      </c>
      <c r="J422" s="14">
        <f>IF($A422="","",SUMIFS(AP_Payments!$D:$D,AP_Payments!$B:$B,$A422))</f>
        <v/>
      </c>
      <c r="K422" s="14">
        <f>IF($A422="","",MAX(0,$I422-$J422))</f>
        <v/>
      </c>
      <c r="L422" s="11" t="n"/>
      <c r="M422" s="15">
        <f>IF(OR($B422="", $L422=""),"", $B422+IFERROR(VLOOKUP($L422,Terms!$A:$B,2,FALSE),0))</f>
        <v/>
      </c>
      <c r="N422" s="16">
        <f>IF(OR($M422="", $K422&lt;=0),"", Settings!$B$3-$M422)</f>
        <v/>
      </c>
      <c r="O422" s="11">
        <f>IF($A422="","",IF($K422=0,"Paid",IF($J422=0,"Open","Partially Paid")))</f>
        <v/>
      </c>
      <c r="P422" s="11" t="n"/>
      <c r="Q422" s="11" t="n"/>
    </row>
    <row r="423">
      <c r="A423" s="11" t="n"/>
      <c r="B423" s="15" t="n"/>
      <c r="C423" s="11" t="n"/>
      <c r="D423" s="11">
        <f>IF($C423="","",IFERROR(VLOOKUP($C423,Vendors!$A:$B,2,FALSE),""))</f>
        <v/>
      </c>
      <c r="E423" s="11" t="n"/>
      <c r="F423" s="14" t="n"/>
      <c r="G423" s="17" t="n"/>
      <c r="H423" s="14">
        <f>IF($F423="","",ROUND($F423*$G423,0))</f>
        <v/>
      </c>
      <c r="I423" s="14">
        <f>IF($F423="","",$F423+$H423)</f>
        <v/>
      </c>
      <c r="J423" s="14">
        <f>IF($A423="","",SUMIFS(AP_Payments!$D:$D,AP_Payments!$B:$B,$A423))</f>
        <v/>
      </c>
      <c r="K423" s="14">
        <f>IF($A423="","",MAX(0,$I423-$J423))</f>
        <v/>
      </c>
      <c r="L423" s="11" t="n"/>
      <c r="M423" s="15">
        <f>IF(OR($B423="", $L423=""),"", $B423+IFERROR(VLOOKUP($L423,Terms!$A:$B,2,FALSE),0))</f>
        <v/>
      </c>
      <c r="N423" s="16">
        <f>IF(OR($M423="", $K423&lt;=0),"", Settings!$B$3-$M423)</f>
        <v/>
      </c>
      <c r="O423" s="11">
        <f>IF($A423="","",IF($K423=0,"Paid",IF($J423=0,"Open","Partially Paid")))</f>
        <v/>
      </c>
      <c r="P423" s="11" t="n"/>
      <c r="Q423" s="11" t="n"/>
    </row>
    <row r="424">
      <c r="A424" s="11" t="n"/>
      <c r="B424" s="15" t="n"/>
      <c r="C424" s="11" t="n"/>
      <c r="D424" s="11">
        <f>IF($C424="","",IFERROR(VLOOKUP($C424,Vendors!$A:$B,2,FALSE),""))</f>
        <v/>
      </c>
      <c r="E424" s="11" t="n"/>
      <c r="F424" s="14" t="n"/>
      <c r="G424" s="17" t="n"/>
      <c r="H424" s="14">
        <f>IF($F424="","",ROUND($F424*$G424,0))</f>
        <v/>
      </c>
      <c r="I424" s="14">
        <f>IF($F424="","",$F424+$H424)</f>
        <v/>
      </c>
      <c r="J424" s="14">
        <f>IF($A424="","",SUMIFS(AP_Payments!$D:$D,AP_Payments!$B:$B,$A424))</f>
        <v/>
      </c>
      <c r="K424" s="14">
        <f>IF($A424="","",MAX(0,$I424-$J424))</f>
        <v/>
      </c>
      <c r="L424" s="11" t="n"/>
      <c r="M424" s="15">
        <f>IF(OR($B424="", $L424=""),"", $B424+IFERROR(VLOOKUP($L424,Terms!$A:$B,2,FALSE),0))</f>
        <v/>
      </c>
      <c r="N424" s="16">
        <f>IF(OR($M424="", $K424&lt;=0),"", Settings!$B$3-$M424)</f>
        <v/>
      </c>
      <c r="O424" s="11">
        <f>IF($A424="","",IF($K424=0,"Paid",IF($J424=0,"Open","Partially Paid")))</f>
        <v/>
      </c>
      <c r="P424" s="11" t="n"/>
      <c r="Q424" s="11" t="n"/>
    </row>
    <row r="425">
      <c r="A425" s="11" t="n"/>
      <c r="B425" s="15" t="n"/>
      <c r="C425" s="11" t="n"/>
      <c r="D425" s="11">
        <f>IF($C425="","",IFERROR(VLOOKUP($C425,Vendors!$A:$B,2,FALSE),""))</f>
        <v/>
      </c>
      <c r="E425" s="11" t="n"/>
      <c r="F425" s="14" t="n"/>
      <c r="G425" s="17" t="n"/>
      <c r="H425" s="14">
        <f>IF($F425="","",ROUND($F425*$G425,0))</f>
        <v/>
      </c>
      <c r="I425" s="14">
        <f>IF($F425="","",$F425+$H425)</f>
        <v/>
      </c>
      <c r="J425" s="14">
        <f>IF($A425="","",SUMIFS(AP_Payments!$D:$D,AP_Payments!$B:$B,$A425))</f>
        <v/>
      </c>
      <c r="K425" s="14">
        <f>IF($A425="","",MAX(0,$I425-$J425))</f>
        <v/>
      </c>
      <c r="L425" s="11" t="n"/>
      <c r="M425" s="15">
        <f>IF(OR($B425="", $L425=""),"", $B425+IFERROR(VLOOKUP($L425,Terms!$A:$B,2,FALSE),0))</f>
        <v/>
      </c>
      <c r="N425" s="16">
        <f>IF(OR($M425="", $K425&lt;=0),"", Settings!$B$3-$M425)</f>
        <v/>
      </c>
      <c r="O425" s="11">
        <f>IF($A425="","",IF($K425=0,"Paid",IF($J425=0,"Open","Partially Paid")))</f>
        <v/>
      </c>
      <c r="P425" s="11" t="n"/>
      <c r="Q425" s="11" t="n"/>
    </row>
    <row r="426">
      <c r="A426" s="11" t="n"/>
      <c r="B426" s="15" t="n"/>
      <c r="C426" s="11" t="n"/>
      <c r="D426" s="11">
        <f>IF($C426="","",IFERROR(VLOOKUP($C426,Vendors!$A:$B,2,FALSE),""))</f>
        <v/>
      </c>
      <c r="E426" s="11" t="n"/>
      <c r="F426" s="14" t="n"/>
      <c r="G426" s="17" t="n"/>
      <c r="H426" s="14">
        <f>IF($F426="","",ROUND($F426*$G426,0))</f>
        <v/>
      </c>
      <c r="I426" s="14">
        <f>IF($F426="","",$F426+$H426)</f>
        <v/>
      </c>
      <c r="J426" s="14">
        <f>IF($A426="","",SUMIFS(AP_Payments!$D:$D,AP_Payments!$B:$B,$A426))</f>
        <v/>
      </c>
      <c r="K426" s="14">
        <f>IF($A426="","",MAX(0,$I426-$J426))</f>
        <v/>
      </c>
      <c r="L426" s="11" t="n"/>
      <c r="M426" s="15">
        <f>IF(OR($B426="", $L426=""),"", $B426+IFERROR(VLOOKUP($L426,Terms!$A:$B,2,FALSE),0))</f>
        <v/>
      </c>
      <c r="N426" s="16">
        <f>IF(OR($M426="", $K426&lt;=0),"", Settings!$B$3-$M426)</f>
        <v/>
      </c>
      <c r="O426" s="11">
        <f>IF($A426="","",IF($K426=0,"Paid",IF($J426=0,"Open","Partially Paid")))</f>
        <v/>
      </c>
      <c r="P426" s="11" t="n"/>
      <c r="Q426" s="11" t="n"/>
    </row>
    <row r="427">
      <c r="A427" s="11" t="n"/>
      <c r="B427" s="15" t="n"/>
      <c r="C427" s="11" t="n"/>
      <c r="D427" s="11">
        <f>IF($C427="","",IFERROR(VLOOKUP($C427,Vendors!$A:$B,2,FALSE),""))</f>
        <v/>
      </c>
      <c r="E427" s="11" t="n"/>
      <c r="F427" s="14" t="n"/>
      <c r="G427" s="17" t="n"/>
      <c r="H427" s="14">
        <f>IF($F427="","",ROUND($F427*$G427,0))</f>
        <v/>
      </c>
      <c r="I427" s="14">
        <f>IF($F427="","",$F427+$H427)</f>
        <v/>
      </c>
      <c r="J427" s="14">
        <f>IF($A427="","",SUMIFS(AP_Payments!$D:$D,AP_Payments!$B:$B,$A427))</f>
        <v/>
      </c>
      <c r="K427" s="14">
        <f>IF($A427="","",MAX(0,$I427-$J427))</f>
        <v/>
      </c>
      <c r="L427" s="11" t="n"/>
      <c r="M427" s="15">
        <f>IF(OR($B427="", $L427=""),"", $B427+IFERROR(VLOOKUP($L427,Terms!$A:$B,2,FALSE),0))</f>
        <v/>
      </c>
      <c r="N427" s="16">
        <f>IF(OR($M427="", $K427&lt;=0),"", Settings!$B$3-$M427)</f>
        <v/>
      </c>
      <c r="O427" s="11">
        <f>IF($A427="","",IF($K427=0,"Paid",IF($J427=0,"Open","Partially Paid")))</f>
        <v/>
      </c>
      <c r="P427" s="11" t="n"/>
      <c r="Q427" s="11" t="n"/>
    </row>
    <row r="428">
      <c r="A428" s="11" t="n"/>
      <c r="B428" s="15" t="n"/>
      <c r="C428" s="11" t="n"/>
      <c r="D428" s="11">
        <f>IF($C428="","",IFERROR(VLOOKUP($C428,Vendors!$A:$B,2,FALSE),""))</f>
        <v/>
      </c>
      <c r="E428" s="11" t="n"/>
      <c r="F428" s="14" t="n"/>
      <c r="G428" s="17" t="n"/>
      <c r="H428" s="14">
        <f>IF($F428="","",ROUND($F428*$G428,0))</f>
        <v/>
      </c>
      <c r="I428" s="14">
        <f>IF($F428="","",$F428+$H428)</f>
        <v/>
      </c>
      <c r="J428" s="14">
        <f>IF($A428="","",SUMIFS(AP_Payments!$D:$D,AP_Payments!$B:$B,$A428))</f>
        <v/>
      </c>
      <c r="K428" s="14">
        <f>IF($A428="","",MAX(0,$I428-$J428))</f>
        <v/>
      </c>
      <c r="L428" s="11" t="n"/>
      <c r="M428" s="15">
        <f>IF(OR($B428="", $L428=""),"", $B428+IFERROR(VLOOKUP($L428,Terms!$A:$B,2,FALSE),0))</f>
        <v/>
      </c>
      <c r="N428" s="16">
        <f>IF(OR($M428="", $K428&lt;=0),"", Settings!$B$3-$M428)</f>
        <v/>
      </c>
      <c r="O428" s="11">
        <f>IF($A428="","",IF($K428=0,"Paid",IF($J428=0,"Open","Partially Paid")))</f>
        <v/>
      </c>
      <c r="P428" s="11" t="n"/>
      <c r="Q428" s="11" t="n"/>
    </row>
    <row r="429">
      <c r="A429" s="11" t="n"/>
      <c r="B429" s="15" t="n"/>
      <c r="C429" s="11" t="n"/>
      <c r="D429" s="11">
        <f>IF($C429="","",IFERROR(VLOOKUP($C429,Vendors!$A:$B,2,FALSE),""))</f>
        <v/>
      </c>
      <c r="E429" s="11" t="n"/>
      <c r="F429" s="14" t="n"/>
      <c r="G429" s="17" t="n"/>
      <c r="H429" s="14">
        <f>IF($F429="","",ROUND($F429*$G429,0))</f>
        <v/>
      </c>
      <c r="I429" s="14">
        <f>IF($F429="","",$F429+$H429)</f>
        <v/>
      </c>
      <c r="J429" s="14">
        <f>IF($A429="","",SUMIFS(AP_Payments!$D:$D,AP_Payments!$B:$B,$A429))</f>
        <v/>
      </c>
      <c r="K429" s="14">
        <f>IF($A429="","",MAX(0,$I429-$J429))</f>
        <v/>
      </c>
      <c r="L429" s="11" t="n"/>
      <c r="M429" s="15">
        <f>IF(OR($B429="", $L429=""),"", $B429+IFERROR(VLOOKUP($L429,Terms!$A:$B,2,FALSE),0))</f>
        <v/>
      </c>
      <c r="N429" s="16">
        <f>IF(OR($M429="", $K429&lt;=0),"", Settings!$B$3-$M429)</f>
        <v/>
      </c>
      <c r="O429" s="11">
        <f>IF($A429="","",IF($K429=0,"Paid",IF($J429=0,"Open","Partially Paid")))</f>
        <v/>
      </c>
      <c r="P429" s="11" t="n"/>
      <c r="Q429" s="11" t="n"/>
    </row>
    <row r="430">
      <c r="A430" s="11" t="n"/>
      <c r="B430" s="15" t="n"/>
      <c r="C430" s="11" t="n"/>
      <c r="D430" s="11">
        <f>IF($C430="","",IFERROR(VLOOKUP($C430,Vendors!$A:$B,2,FALSE),""))</f>
        <v/>
      </c>
      <c r="E430" s="11" t="n"/>
      <c r="F430" s="14" t="n"/>
      <c r="G430" s="17" t="n"/>
      <c r="H430" s="14">
        <f>IF($F430="","",ROUND($F430*$G430,0))</f>
        <v/>
      </c>
      <c r="I430" s="14">
        <f>IF($F430="","",$F430+$H430)</f>
        <v/>
      </c>
      <c r="J430" s="14">
        <f>IF($A430="","",SUMIFS(AP_Payments!$D:$D,AP_Payments!$B:$B,$A430))</f>
        <v/>
      </c>
      <c r="K430" s="14">
        <f>IF($A430="","",MAX(0,$I430-$J430))</f>
        <v/>
      </c>
      <c r="L430" s="11" t="n"/>
      <c r="M430" s="15">
        <f>IF(OR($B430="", $L430=""),"", $B430+IFERROR(VLOOKUP($L430,Terms!$A:$B,2,FALSE),0))</f>
        <v/>
      </c>
      <c r="N430" s="16">
        <f>IF(OR($M430="", $K430&lt;=0),"", Settings!$B$3-$M430)</f>
        <v/>
      </c>
      <c r="O430" s="11">
        <f>IF($A430="","",IF($K430=0,"Paid",IF($J430=0,"Open","Partially Paid")))</f>
        <v/>
      </c>
      <c r="P430" s="11" t="n"/>
      <c r="Q430" s="11" t="n"/>
    </row>
    <row r="431">
      <c r="A431" s="11" t="n"/>
      <c r="B431" s="15" t="n"/>
      <c r="C431" s="11" t="n"/>
      <c r="D431" s="11">
        <f>IF($C431="","",IFERROR(VLOOKUP($C431,Vendors!$A:$B,2,FALSE),""))</f>
        <v/>
      </c>
      <c r="E431" s="11" t="n"/>
      <c r="F431" s="14" t="n"/>
      <c r="G431" s="17" t="n"/>
      <c r="H431" s="14">
        <f>IF($F431="","",ROUND($F431*$G431,0))</f>
        <v/>
      </c>
      <c r="I431" s="14">
        <f>IF($F431="","",$F431+$H431)</f>
        <v/>
      </c>
      <c r="J431" s="14">
        <f>IF($A431="","",SUMIFS(AP_Payments!$D:$D,AP_Payments!$B:$B,$A431))</f>
        <v/>
      </c>
      <c r="K431" s="14">
        <f>IF($A431="","",MAX(0,$I431-$J431))</f>
        <v/>
      </c>
      <c r="L431" s="11" t="n"/>
      <c r="M431" s="15">
        <f>IF(OR($B431="", $L431=""),"", $B431+IFERROR(VLOOKUP($L431,Terms!$A:$B,2,FALSE),0))</f>
        <v/>
      </c>
      <c r="N431" s="16">
        <f>IF(OR($M431="", $K431&lt;=0),"", Settings!$B$3-$M431)</f>
        <v/>
      </c>
      <c r="O431" s="11">
        <f>IF($A431="","",IF($K431=0,"Paid",IF($J431=0,"Open","Partially Paid")))</f>
        <v/>
      </c>
      <c r="P431" s="11" t="n"/>
      <c r="Q431" s="11" t="n"/>
    </row>
    <row r="432">
      <c r="A432" s="11" t="n"/>
      <c r="B432" s="15" t="n"/>
      <c r="C432" s="11" t="n"/>
      <c r="D432" s="11">
        <f>IF($C432="","",IFERROR(VLOOKUP($C432,Vendors!$A:$B,2,FALSE),""))</f>
        <v/>
      </c>
      <c r="E432" s="11" t="n"/>
      <c r="F432" s="14" t="n"/>
      <c r="G432" s="17" t="n"/>
      <c r="H432" s="14">
        <f>IF($F432="","",ROUND($F432*$G432,0))</f>
        <v/>
      </c>
      <c r="I432" s="14">
        <f>IF($F432="","",$F432+$H432)</f>
        <v/>
      </c>
      <c r="J432" s="14">
        <f>IF($A432="","",SUMIFS(AP_Payments!$D:$D,AP_Payments!$B:$B,$A432))</f>
        <v/>
      </c>
      <c r="K432" s="14">
        <f>IF($A432="","",MAX(0,$I432-$J432))</f>
        <v/>
      </c>
      <c r="L432" s="11" t="n"/>
      <c r="M432" s="15">
        <f>IF(OR($B432="", $L432=""),"", $B432+IFERROR(VLOOKUP($L432,Terms!$A:$B,2,FALSE),0))</f>
        <v/>
      </c>
      <c r="N432" s="16">
        <f>IF(OR($M432="", $K432&lt;=0),"", Settings!$B$3-$M432)</f>
        <v/>
      </c>
      <c r="O432" s="11">
        <f>IF($A432="","",IF($K432=0,"Paid",IF($J432=0,"Open","Partially Paid")))</f>
        <v/>
      </c>
      <c r="P432" s="11" t="n"/>
      <c r="Q432" s="11" t="n"/>
    </row>
    <row r="433">
      <c r="A433" s="11" t="n"/>
      <c r="B433" s="15" t="n"/>
      <c r="C433" s="11" t="n"/>
      <c r="D433" s="11">
        <f>IF($C433="","",IFERROR(VLOOKUP($C433,Vendors!$A:$B,2,FALSE),""))</f>
        <v/>
      </c>
      <c r="E433" s="11" t="n"/>
      <c r="F433" s="14" t="n"/>
      <c r="G433" s="17" t="n"/>
      <c r="H433" s="14">
        <f>IF($F433="","",ROUND($F433*$G433,0))</f>
        <v/>
      </c>
      <c r="I433" s="14">
        <f>IF($F433="","",$F433+$H433)</f>
        <v/>
      </c>
      <c r="J433" s="14">
        <f>IF($A433="","",SUMIFS(AP_Payments!$D:$D,AP_Payments!$B:$B,$A433))</f>
        <v/>
      </c>
      <c r="K433" s="14">
        <f>IF($A433="","",MAX(0,$I433-$J433))</f>
        <v/>
      </c>
      <c r="L433" s="11" t="n"/>
      <c r="M433" s="15">
        <f>IF(OR($B433="", $L433=""),"", $B433+IFERROR(VLOOKUP($L433,Terms!$A:$B,2,FALSE),0))</f>
        <v/>
      </c>
      <c r="N433" s="16">
        <f>IF(OR($M433="", $K433&lt;=0),"", Settings!$B$3-$M433)</f>
        <v/>
      </c>
      <c r="O433" s="11">
        <f>IF($A433="","",IF($K433=0,"Paid",IF($J433=0,"Open","Partially Paid")))</f>
        <v/>
      </c>
      <c r="P433" s="11" t="n"/>
      <c r="Q433" s="11" t="n"/>
    </row>
    <row r="434">
      <c r="A434" s="11" t="n"/>
      <c r="B434" s="15" t="n"/>
      <c r="C434" s="11" t="n"/>
      <c r="D434" s="11">
        <f>IF($C434="","",IFERROR(VLOOKUP($C434,Vendors!$A:$B,2,FALSE),""))</f>
        <v/>
      </c>
      <c r="E434" s="11" t="n"/>
      <c r="F434" s="14" t="n"/>
      <c r="G434" s="17" t="n"/>
      <c r="H434" s="14">
        <f>IF($F434="","",ROUND($F434*$G434,0))</f>
        <v/>
      </c>
      <c r="I434" s="14">
        <f>IF($F434="","",$F434+$H434)</f>
        <v/>
      </c>
      <c r="J434" s="14">
        <f>IF($A434="","",SUMIFS(AP_Payments!$D:$D,AP_Payments!$B:$B,$A434))</f>
        <v/>
      </c>
      <c r="K434" s="14">
        <f>IF($A434="","",MAX(0,$I434-$J434))</f>
        <v/>
      </c>
      <c r="L434" s="11" t="n"/>
      <c r="M434" s="15">
        <f>IF(OR($B434="", $L434=""),"", $B434+IFERROR(VLOOKUP($L434,Terms!$A:$B,2,FALSE),0))</f>
        <v/>
      </c>
      <c r="N434" s="16">
        <f>IF(OR($M434="", $K434&lt;=0),"", Settings!$B$3-$M434)</f>
        <v/>
      </c>
      <c r="O434" s="11">
        <f>IF($A434="","",IF($K434=0,"Paid",IF($J434=0,"Open","Partially Paid")))</f>
        <v/>
      </c>
      <c r="P434" s="11" t="n"/>
      <c r="Q434" s="11" t="n"/>
    </row>
    <row r="435">
      <c r="A435" s="11" t="n"/>
      <c r="B435" s="15" t="n"/>
      <c r="C435" s="11" t="n"/>
      <c r="D435" s="11">
        <f>IF($C435="","",IFERROR(VLOOKUP($C435,Vendors!$A:$B,2,FALSE),""))</f>
        <v/>
      </c>
      <c r="E435" s="11" t="n"/>
      <c r="F435" s="14" t="n"/>
      <c r="G435" s="17" t="n"/>
      <c r="H435" s="14">
        <f>IF($F435="","",ROUND($F435*$G435,0))</f>
        <v/>
      </c>
      <c r="I435" s="14">
        <f>IF($F435="","",$F435+$H435)</f>
        <v/>
      </c>
      <c r="J435" s="14">
        <f>IF($A435="","",SUMIFS(AP_Payments!$D:$D,AP_Payments!$B:$B,$A435))</f>
        <v/>
      </c>
      <c r="K435" s="14">
        <f>IF($A435="","",MAX(0,$I435-$J435))</f>
        <v/>
      </c>
      <c r="L435" s="11" t="n"/>
      <c r="M435" s="15">
        <f>IF(OR($B435="", $L435=""),"", $B435+IFERROR(VLOOKUP($L435,Terms!$A:$B,2,FALSE),0))</f>
        <v/>
      </c>
      <c r="N435" s="16">
        <f>IF(OR($M435="", $K435&lt;=0),"", Settings!$B$3-$M435)</f>
        <v/>
      </c>
      <c r="O435" s="11">
        <f>IF($A435="","",IF($K435=0,"Paid",IF($J435=0,"Open","Partially Paid")))</f>
        <v/>
      </c>
      <c r="P435" s="11" t="n"/>
      <c r="Q435" s="11" t="n"/>
    </row>
    <row r="436">
      <c r="A436" s="11" t="n"/>
      <c r="B436" s="15" t="n"/>
      <c r="C436" s="11" t="n"/>
      <c r="D436" s="11">
        <f>IF($C436="","",IFERROR(VLOOKUP($C436,Vendors!$A:$B,2,FALSE),""))</f>
        <v/>
      </c>
      <c r="E436" s="11" t="n"/>
      <c r="F436" s="14" t="n"/>
      <c r="G436" s="17" t="n"/>
      <c r="H436" s="14">
        <f>IF($F436="","",ROUND($F436*$G436,0))</f>
        <v/>
      </c>
      <c r="I436" s="14">
        <f>IF($F436="","",$F436+$H436)</f>
        <v/>
      </c>
      <c r="J436" s="14">
        <f>IF($A436="","",SUMIFS(AP_Payments!$D:$D,AP_Payments!$B:$B,$A436))</f>
        <v/>
      </c>
      <c r="K436" s="14">
        <f>IF($A436="","",MAX(0,$I436-$J436))</f>
        <v/>
      </c>
      <c r="L436" s="11" t="n"/>
      <c r="M436" s="15">
        <f>IF(OR($B436="", $L436=""),"", $B436+IFERROR(VLOOKUP($L436,Terms!$A:$B,2,FALSE),0))</f>
        <v/>
      </c>
      <c r="N436" s="16">
        <f>IF(OR($M436="", $K436&lt;=0),"", Settings!$B$3-$M436)</f>
        <v/>
      </c>
      <c r="O436" s="11">
        <f>IF($A436="","",IF($K436=0,"Paid",IF($J436=0,"Open","Partially Paid")))</f>
        <v/>
      </c>
      <c r="P436" s="11" t="n"/>
      <c r="Q436" s="11" t="n"/>
    </row>
    <row r="437">
      <c r="A437" s="11" t="n"/>
      <c r="B437" s="15" t="n"/>
      <c r="C437" s="11" t="n"/>
      <c r="D437" s="11">
        <f>IF($C437="","",IFERROR(VLOOKUP($C437,Vendors!$A:$B,2,FALSE),""))</f>
        <v/>
      </c>
      <c r="E437" s="11" t="n"/>
      <c r="F437" s="14" t="n"/>
      <c r="G437" s="17" t="n"/>
      <c r="H437" s="14">
        <f>IF($F437="","",ROUND($F437*$G437,0))</f>
        <v/>
      </c>
      <c r="I437" s="14">
        <f>IF($F437="","",$F437+$H437)</f>
        <v/>
      </c>
      <c r="J437" s="14">
        <f>IF($A437="","",SUMIFS(AP_Payments!$D:$D,AP_Payments!$B:$B,$A437))</f>
        <v/>
      </c>
      <c r="K437" s="14">
        <f>IF($A437="","",MAX(0,$I437-$J437))</f>
        <v/>
      </c>
      <c r="L437" s="11" t="n"/>
      <c r="M437" s="15">
        <f>IF(OR($B437="", $L437=""),"", $B437+IFERROR(VLOOKUP($L437,Terms!$A:$B,2,FALSE),0))</f>
        <v/>
      </c>
      <c r="N437" s="16">
        <f>IF(OR($M437="", $K437&lt;=0),"", Settings!$B$3-$M437)</f>
        <v/>
      </c>
      <c r="O437" s="11">
        <f>IF($A437="","",IF($K437=0,"Paid",IF($J437=0,"Open","Partially Paid")))</f>
        <v/>
      </c>
      <c r="P437" s="11" t="n"/>
      <c r="Q437" s="11" t="n"/>
    </row>
    <row r="438">
      <c r="A438" s="11" t="n"/>
      <c r="B438" s="15" t="n"/>
      <c r="C438" s="11" t="n"/>
      <c r="D438" s="11">
        <f>IF($C438="","",IFERROR(VLOOKUP($C438,Vendors!$A:$B,2,FALSE),""))</f>
        <v/>
      </c>
      <c r="E438" s="11" t="n"/>
      <c r="F438" s="14" t="n"/>
      <c r="G438" s="17" t="n"/>
      <c r="H438" s="14">
        <f>IF($F438="","",ROUND($F438*$G438,0))</f>
        <v/>
      </c>
      <c r="I438" s="14">
        <f>IF($F438="","",$F438+$H438)</f>
        <v/>
      </c>
      <c r="J438" s="14">
        <f>IF($A438="","",SUMIFS(AP_Payments!$D:$D,AP_Payments!$B:$B,$A438))</f>
        <v/>
      </c>
      <c r="K438" s="14">
        <f>IF($A438="","",MAX(0,$I438-$J438))</f>
        <v/>
      </c>
      <c r="L438" s="11" t="n"/>
      <c r="M438" s="15">
        <f>IF(OR($B438="", $L438=""),"", $B438+IFERROR(VLOOKUP($L438,Terms!$A:$B,2,FALSE),0))</f>
        <v/>
      </c>
      <c r="N438" s="16">
        <f>IF(OR($M438="", $K438&lt;=0),"", Settings!$B$3-$M438)</f>
        <v/>
      </c>
      <c r="O438" s="11">
        <f>IF($A438="","",IF($K438=0,"Paid",IF($J438=0,"Open","Partially Paid")))</f>
        <v/>
      </c>
      <c r="P438" s="11" t="n"/>
      <c r="Q438" s="11" t="n"/>
    </row>
    <row r="439">
      <c r="A439" s="11" t="n"/>
      <c r="B439" s="15" t="n"/>
      <c r="C439" s="11" t="n"/>
      <c r="D439" s="11">
        <f>IF($C439="","",IFERROR(VLOOKUP($C439,Vendors!$A:$B,2,FALSE),""))</f>
        <v/>
      </c>
      <c r="E439" s="11" t="n"/>
      <c r="F439" s="14" t="n"/>
      <c r="G439" s="17" t="n"/>
      <c r="H439" s="14">
        <f>IF($F439="","",ROUND($F439*$G439,0))</f>
        <v/>
      </c>
      <c r="I439" s="14">
        <f>IF($F439="","",$F439+$H439)</f>
        <v/>
      </c>
      <c r="J439" s="14">
        <f>IF($A439="","",SUMIFS(AP_Payments!$D:$D,AP_Payments!$B:$B,$A439))</f>
        <v/>
      </c>
      <c r="K439" s="14">
        <f>IF($A439="","",MAX(0,$I439-$J439))</f>
        <v/>
      </c>
      <c r="L439" s="11" t="n"/>
      <c r="M439" s="15">
        <f>IF(OR($B439="", $L439=""),"", $B439+IFERROR(VLOOKUP($L439,Terms!$A:$B,2,FALSE),0))</f>
        <v/>
      </c>
      <c r="N439" s="16">
        <f>IF(OR($M439="", $K439&lt;=0),"", Settings!$B$3-$M439)</f>
        <v/>
      </c>
      <c r="O439" s="11">
        <f>IF($A439="","",IF($K439=0,"Paid",IF($J439=0,"Open","Partially Paid")))</f>
        <v/>
      </c>
      <c r="P439" s="11" t="n"/>
      <c r="Q439" s="11" t="n"/>
    </row>
    <row r="440">
      <c r="A440" s="11" t="n"/>
      <c r="B440" s="15" t="n"/>
      <c r="C440" s="11" t="n"/>
      <c r="D440" s="11">
        <f>IF($C440="","",IFERROR(VLOOKUP($C440,Vendors!$A:$B,2,FALSE),""))</f>
        <v/>
      </c>
      <c r="E440" s="11" t="n"/>
      <c r="F440" s="14" t="n"/>
      <c r="G440" s="17" t="n"/>
      <c r="H440" s="14">
        <f>IF($F440="","",ROUND($F440*$G440,0))</f>
        <v/>
      </c>
      <c r="I440" s="14">
        <f>IF($F440="","",$F440+$H440)</f>
        <v/>
      </c>
      <c r="J440" s="14">
        <f>IF($A440="","",SUMIFS(AP_Payments!$D:$D,AP_Payments!$B:$B,$A440))</f>
        <v/>
      </c>
      <c r="K440" s="14">
        <f>IF($A440="","",MAX(0,$I440-$J440))</f>
        <v/>
      </c>
      <c r="L440" s="11" t="n"/>
      <c r="M440" s="15">
        <f>IF(OR($B440="", $L440=""),"", $B440+IFERROR(VLOOKUP($L440,Terms!$A:$B,2,FALSE),0))</f>
        <v/>
      </c>
      <c r="N440" s="16">
        <f>IF(OR($M440="", $K440&lt;=0),"", Settings!$B$3-$M440)</f>
        <v/>
      </c>
      <c r="O440" s="11">
        <f>IF($A440="","",IF($K440=0,"Paid",IF($J440=0,"Open","Partially Paid")))</f>
        <v/>
      </c>
      <c r="P440" s="11" t="n"/>
      <c r="Q440" s="11" t="n"/>
    </row>
    <row r="441">
      <c r="A441" s="11" t="n"/>
      <c r="B441" s="15" t="n"/>
      <c r="C441" s="11" t="n"/>
      <c r="D441" s="11">
        <f>IF($C441="","",IFERROR(VLOOKUP($C441,Vendors!$A:$B,2,FALSE),""))</f>
        <v/>
      </c>
      <c r="E441" s="11" t="n"/>
      <c r="F441" s="14" t="n"/>
      <c r="G441" s="17" t="n"/>
      <c r="H441" s="14">
        <f>IF($F441="","",ROUND($F441*$G441,0))</f>
        <v/>
      </c>
      <c r="I441" s="14">
        <f>IF($F441="","",$F441+$H441)</f>
        <v/>
      </c>
      <c r="J441" s="14">
        <f>IF($A441="","",SUMIFS(AP_Payments!$D:$D,AP_Payments!$B:$B,$A441))</f>
        <v/>
      </c>
      <c r="K441" s="14">
        <f>IF($A441="","",MAX(0,$I441-$J441))</f>
        <v/>
      </c>
      <c r="L441" s="11" t="n"/>
      <c r="M441" s="15">
        <f>IF(OR($B441="", $L441=""),"", $B441+IFERROR(VLOOKUP($L441,Terms!$A:$B,2,FALSE),0))</f>
        <v/>
      </c>
      <c r="N441" s="16">
        <f>IF(OR($M441="", $K441&lt;=0),"", Settings!$B$3-$M441)</f>
        <v/>
      </c>
      <c r="O441" s="11">
        <f>IF($A441="","",IF($K441=0,"Paid",IF($J441=0,"Open","Partially Paid")))</f>
        <v/>
      </c>
      <c r="P441" s="11" t="n"/>
      <c r="Q441" s="11" t="n"/>
    </row>
    <row r="442">
      <c r="A442" s="11" t="n"/>
      <c r="B442" s="15" t="n"/>
      <c r="C442" s="11" t="n"/>
      <c r="D442" s="11">
        <f>IF($C442="","",IFERROR(VLOOKUP($C442,Vendors!$A:$B,2,FALSE),""))</f>
        <v/>
      </c>
      <c r="E442" s="11" t="n"/>
      <c r="F442" s="14" t="n"/>
      <c r="G442" s="17" t="n"/>
      <c r="H442" s="14">
        <f>IF($F442="","",ROUND($F442*$G442,0))</f>
        <v/>
      </c>
      <c r="I442" s="14">
        <f>IF($F442="","",$F442+$H442)</f>
        <v/>
      </c>
      <c r="J442" s="14">
        <f>IF($A442="","",SUMIFS(AP_Payments!$D:$D,AP_Payments!$B:$B,$A442))</f>
        <v/>
      </c>
      <c r="K442" s="14">
        <f>IF($A442="","",MAX(0,$I442-$J442))</f>
        <v/>
      </c>
      <c r="L442" s="11" t="n"/>
      <c r="M442" s="15">
        <f>IF(OR($B442="", $L442=""),"", $B442+IFERROR(VLOOKUP($L442,Terms!$A:$B,2,FALSE),0))</f>
        <v/>
      </c>
      <c r="N442" s="16">
        <f>IF(OR($M442="", $K442&lt;=0),"", Settings!$B$3-$M442)</f>
        <v/>
      </c>
      <c r="O442" s="11">
        <f>IF($A442="","",IF($K442=0,"Paid",IF($J442=0,"Open","Partially Paid")))</f>
        <v/>
      </c>
      <c r="P442" s="11" t="n"/>
      <c r="Q442" s="11" t="n"/>
    </row>
    <row r="443">
      <c r="A443" s="11" t="n"/>
      <c r="B443" s="15" t="n"/>
      <c r="C443" s="11" t="n"/>
      <c r="D443" s="11">
        <f>IF($C443="","",IFERROR(VLOOKUP($C443,Vendors!$A:$B,2,FALSE),""))</f>
        <v/>
      </c>
      <c r="E443" s="11" t="n"/>
      <c r="F443" s="14" t="n"/>
      <c r="G443" s="17" t="n"/>
      <c r="H443" s="14">
        <f>IF($F443="","",ROUND($F443*$G443,0))</f>
        <v/>
      </c>
      <c r="I443" s="14">
        <f>IF($F443="","",$F443+$H443)</f>
        <v/>
      </c>
      <c r="J443" s="14">
        <f>IF($A443="","",SUMIFS(AP_Payments!$D:$D,AP_Payments!$B:$B,$A443))</f>
        <v/>
      </c>
      <c r="K443" s="14">
        <f>IF($A443="","",MAX(0,$I443-$J443))</f>
        <v/>
      </c>
      <c r="L443" s="11" t="n"/>
      <c r="M443" s="15">
        <f>IF(OR($B443="", $L443=""),"", $B443+IFERROR(VLOOKUP($L443,Terms!$A:$B,2,FALSE),0))</f>
        <v/>
      </c>
      <c r="N443" s="16">
        <f>IF(OR($M443="", $K443&lt;=0),"", Settings!$B$3-$M443)</f>
        <v/>
      </c>
      <c r="O443" s="11">
        <f>IF($A443="","",IF($K443=0,"Paid",IF($J443=0,"Open","Partially Paid")))</f>
        <v/>
      </c>
      <c r="P443" s="11" t="n"/>
      <c r="Q443" s="11" t="n"/>
    </row>
    <row r="444">
      <c r="A444" s="11" t="n"/>
      <c r="B444" s="15" t="n"/>
      <c r="C444" s="11" t="n"/>
      <c r="D444" s="11">
        <f>IF($C444="","",IFERROR(VLOOKUP($C444,Vendors!$A:$B,2,FALSE),""))</f>
        <v/>
      </c>
      <c r="E444" s="11" t="n"/>
      <c r="F444" s="14" t="n"/>
      <c r="G444" s="17" t="n"/>
      <c r="H444" s="14">
        <f>IF($F444="","",ROUND($F444*$G444,0))</f>
        <v/>
      </c>
      <c r="I444" s="14">
        <f>IF($F444="","",$F444+$H444)</f>
        <v/>
      </c>
      <c r="J444" s="14">
        <f>IF($A444="","",SUMIFS(AP_Payments!$D:$D,AP_Payments!$B:$B,$A444))</f>
        <v/>
      </c>
      <c r="K444" s="14">
        <f>IF($A444="","",MAX(0,$I444-$J444))</f>
        <v/>
      </c>
      <c r="L444" s="11" t="n"/>
      <c r="M444" s="15">
        <f>IF(OR($B444="", $L444=""),"", $B444+IFERROR(VLOOKUP($L444,Terms!$A:$B,2,FALSE),0))</f>
        <v/>
      </c>
      <c r="N444" s="16">
        <f>IF(OR($M444="", $K444&lt;=0),"", Settings!$B$3-$M444)</f>
        <v/>
      </c>
      <c r="O444" s="11">
        <f>IF($A444="","",IF($K444=0,"Paid",IF($J444=0,"Open","Partially Paid")))</f>
        <v/>
      </c>
      <c r="P444" s="11" t="n"/>
      <c r="Q444" s="11" t="n"/>
    </row>
    <row r="445">
      <c r="A445" s="11" t="n"/>
      <c r="B445" s="15" t="n"/>
      <c r="C445" s="11" t="n"/>
      <c r="D445" s="11">
        <f>IF($C445="","",IFERROR(VLOOKUP($C445,Vendors!$A:$B,2,FALSE),""))</f>
        <v/>
      </c>
      <c r="E445" s="11" t="n"/>
      <c r="F445" s="14" t="n"/>
      <c r="G445" s="17" t="n"/>
      <c r="H445" s="14">
        <f>IF($F445="","",ROUND($F445*$G445,0))</f>
        <v/>
      </c>
      <c r="I445" s="14">
        <f>IF($F445="","",$F445+$H445)</f>
        <v/>
      </c>
      <c r="J445" s="14">
        <f>IF($A445="","",SUMIFS(AP_Payments!$D:$D,AP_Payments!$B:$B,$A445))</f>
        <v/>
      </c>
      <c r="K445" s="14">
        <f>IF($A445="","",MAX(0,$I445-$J445))</f>
        <v/>
      </c>
      <c r="L445" s="11" t="n"/>
      <c r="M445" s="15">
        <f>IF(OR($B445="", $L445=""),"", $B445+IFERROR(VLOOKUP($L445,Terms!$A:$B,2,FALSE),0))</f>
        <v/>
      </c>
      <c r="N445" s="16">
        <f>IF(OR($M445="", $K445&lt;=0),"", Settings!$B$3-$M445)</f>
        <v/>
      </c>
      <c r="O445" s="11">
        <f>IF($A445="","",IF($K445=0,"Paid",IF($J445=0,"Open","Partially Paid")))</f>
        <v/>
      </c>
      <c r="P445" s="11" t="n"/>
      <c r="Q445" s="11" t="n"/>
    </row>
    <row r="446">
      <c r="A446" s="11" t="n"/>
      <c r="B446" s="15" t="n"/>
      <c r="C446" s="11" t="n"/>
      <c r="D446" s="11">
        <f>IF($C446="","",IFERROR(VLOOKUP($C446,Vendors!$A:$B,2,FALSE),""))</f>
        <v/>
      </c>
      <c r="E446" s="11" t="n"/>
      <c r="F446" s="14" t="n"/>
      <c r="G446" s="17" t="n"/>
      <c r="H446" s="14">
        <f>IF($F446="","",ROUND($F446*$G446,0))</f>
        <v/>
      </c>
      <c r="I446" s="14">
        <f>IF($F446="","",$F446+$H446)</f>
        <v/>
      </c>
      <c r="J446" s="14">
        <f>IF($A446="","",SUMIFS(AP_Payments!$D:$D,AP_Payments!$B:$B,$A446))</f>
        <v/>
      </c>
      <c r="K446" s="14">
        <f>IF($A446="","",MAX(0,$I446-$J446))</f>
        <v/>
      </c>
      <c r="L446" s="11" t="n"/>
      <c r="M446" s="15">
        <f>IF(OR($B446="", $L446=""),"", $B446+IFERROR(VLOOKUP($L446,Terms!$A:$B,2,FALSE),0))</f>
        <v/>
      </c>
      <c r="N446" s="16">
        <f>IF(OR($M446="", $K446&lt;=0),"", Settings!$B$3-$M446)</f>
        <v/>
      </c>
      <c r="O446" s="11">
        <f>IF($A446="","",IF($K446=0,"Paid",IF($J446=0,"Open","Partially Paid")))</f>
        <v/>
      </c>
      <c r="P446" s="11" t="n"/>
      <c r="Q446" s="11" t="n"/>
    </row>
    <row r="447">
      <c r="A447" s="11" t="n"/>
      <c r="B447" s="15" t="n"/>
      <c r="C447" s="11" t="n"/>
      <c r="D447" s="11">
        <f>IF($C447="","",IFERROR(VLOOKUP($C447,Vendors!$A:$B,2,FALSE),""))</f>
        <v/>
      </c>
      <c r="E447" s="11" t="n"/>
      <c r="F447" s="14" t="n"/>
      <c r="G447" s="17" t="n"/>
      <c r="H447" s="14">
        <f>IF($F447="","",ROUND($F447*$G447,0))</f>
        <v/>
      </c>
      <c r="I447" s="14">
        <f>IF($F447="","",$F447+$H447)</f>
        <v/>
      </c>
      <c r="J447" s="14">
        <f>IF($A447="","",SUMIFS(AP_Payments!$D:$D,AP_Payments!$B:$B,$A447))</f>
        <v/>
      </c>
      <c r="K447" s="14">
        <f>IF($A447="","",MAX(0,$I447-$J447))</f>
        <v/>
      </c>
      <c r="L447" s="11" t="n"/>
      <c r="M447" s="15">
        <f>IF(OR($B447="", $L447=""),"", $B447+IFERROR(VLOOKUP($L447,Terms!$A:$B,2,FALSE),0))</f>
        <v/>
      </c>
      <c r="N447" s="16">
        <f>IF(OR($M447="", $K447&lt;=0),"", Settings!$B$3-$M447)</f>
        <v/>
      </c>
      <c r="O447" s="11">
        <f>IF($A447="","",IF($K447=0,"Paid",IF($J447=0,"Open","Partially Paid")))</f>
        <v/>
      </c>
      <c r="P447" s="11" t="n"/>
      <c r="Q447" s="11" t="n"/>
    </row>
    <row r="448">
      <c r="A448" s="11" t="n"/>
      <c r="B448" s="15" t="n"/>
      <c r="C448" s="11" t="n"/>
      <c r="D448" s="11">
        <f>IF($C448="","",IFERROR(VLOOKUP($C448,Vendors!$A:$B,2,FALSE),""))</f>
        <v/>
      </c>
      <c r="E448" s="11" t="n"/>
      <c r="F448" s="14" t="n"/>
      <c r="G448" s="17" t="n"/>
      <c r="H448" s="14">
        <f>IF($F448="","",ROUND($F448*$G448,0))</f>
        <v/>
      </c>
      <c r="I448" s="14">
        <f>IF($F448="","",$F448+$H448)</f>
        <v/>
      </c>
      <c r="J448" s="14">
        <f>IF($A448="","",SUMIFS(AP_Payments!$D:$D,AP_Payments!$B:$B,$A448))</f>
        <v/>
      </c>
      <c r="K448" s="14">
        <f>IF($A448="","",MAX(0,$I448-$J448))</f>
        <v/>
      </c>
      <c r="L448" s="11" t="n"/>
      <c r="M448" s="15">
        <f>IF(OR($B448="", $L448=""),"", $B448+IFERROR(VLOOKUP($L448,Terms!$A:$B,2,FALSE),0))</f>
        <v/>
      </c>
      <c r="N448" s="16">
        <f>IF(OR($M448="", $K448&lt;=0),"", Settings!$B$3-$M448)</f>
        <v/>
      </c>
      <c r="O448" s="11">
        <f>IF($A448="","",IF($K448=0,"Paid",IF($J448=0,"Open","Partially Paid")))</f>
        <v/>
      </c>
      <c r="P448" s="11" t="n"/>
      <c r="Q448" s="11" t="n"/>
    </row>
    <row r="449">
      <c r="A449" s="11" t="n"/>
      <c r="B449" s="15" t="n"/>
      <c r="C449" s="11" t="n"/>
      <c r="D449" s="11">
        <f>IF($C449="","",IFERROR(VLOOKUP($C449,Vendors!$A:$B,2,FALSE),""))</f>
        <v/>
      </c>
      <c r="E449" s="11" t="n"/>
      <c r="F449" s="14" t="n"/>
      <c r="G449" s="17" t="n"/>
      <c r="H449" s="14">
        <f>IF($F449="","",ROUND($F449*$G449,0))</f>
        <v/>
      </c>
      <c r="I449" s="14">
        <f>IF($F449="","",$F449+$H449)</f>
        <v/>
      </c>
      <c r="J449" s="14">
        <f>IF($A449="","",SUMIFS(AP_Payments!$D:$D,AP_Payments!$B:$B,$A449))</f>
        <v/>
      </c>
      <c r="K449" s="14">
        <f>IF($A449="","",MAX(0,$I449-$J449))</f>
        <v/>
      </c>
      <c r="L449" s="11" t="n"/>
      <c r="M449" s="15">
        <f>IF(OR($B449="", $L449=""),"", $B449+IFERROR(VLOOKUP($L449,Terms!$A:$B,2,FALSE),0))</f>
        <v/>
      </c>
      <c r="N449" s="16">
        <f>IF(OR($M449="", $K449&lt;=0),"", Settings!$B$3-$M449)</f>
        <v/>
      </c>
      <c r="O449" s="11">
        <f>IF($A449="","",IF($K449=0,"Paid",IF($J449=0,"Open","Partially Paid")))</f>
        <v/>
      </c>
      <c r="P449" s="11" t="n"/>
      <c r="Q449" s="11" t="n"/>
    </row>
    <row r="450">
      <c r="A450" s="11" t="n"/>
      <c r="B450" s="15" t="n"/>
      <c r="C450" s="11" t="n"/>
      <c r="D450" s="11">
        <f>IF($C450="","",IFERROR(VLOOKUP($C450,Vendors!$A:$B,2,FALSE),""))</f>
        <v/>
      </c>
      <c r="E450" s="11" t="n"/>
      <c r="F450" s="14" t="n"/>
      <c r="G450" s="17" t="n"/>
      <c r="H450" s="14">
        <f>IF($F450="","",ROUND($F450*$G450,0))</f>
        <v/>
      </c>
      <c r="I450" s="14">
        <f>IF($F450="","",$F450+$H450)</f>
        <v/>
      </c>
      <c r="J450" s="14">
        <f>IF($A450="","",SUMIFS(AP_Payments!$D:$D,AP_Payments!$B:$B,$A450))</f>
        <v/>
      </c>
      <c r="K450" s="14">
        <f>IF($A450="","",MAX(0,$I450-$J450))</f>
        <v/>
      </c>
      <c r="L450" s="11" t="n"/>
      <c r="M450" s="15">
        <f>IF(OR($B450="", $L450=""),"", $B450+IFERROR(VLOOKUP($L450,Terms!$A:$B,2,FALSE),0))</f>
        <v/>
      </c>
      <c r="N450" s="16">
        <f>IF(OR($M450="", $K450&lt;=0),"", Settings!$B$3-$M450)</f>
        <v/>
      </c>
      <c r="O450" s="11">
        <f>IF($A450="","",IF($K450=0,"Paid",IF($J450=0,"Open","Partially Paid")))</f>
        <v/>
      </c>
      <c r="P450" s="11" t="n"/>
      <c r="Q450" s="11" t="n"/>
    </row>
    <row r="451">
      <c r="A451" s="11" t="n"/>
      <c r="B451" s="15" t="n"/>
      <c r="C451" s="11" t="n"/>
      <c r="D451" s="11">
        <f>IF($C451="","",IFERROR(VLOOKUP($C451,Vendors!$A:$B,2,FALSE),""))</f>
        <v/>
      </c>
      <c r="E451" s="11" t="n"/>
      <c r="F451" s="14" t="n"/>
      <c r="G451" s="17" t="n"/>
      <c r="H451" s="14">
        <f>IF($F451="","",ROUND($F451*$G451,0))</f>
        <v/>
      </c>
      <c r="I451" s="14">
        <f>IF($F451="","",$F451+$H451)</f>
        <v/>
      </c>
      <c r="J451" s="14">
        <f>IF($A451="","",SUMIFS(AP_Payments!$D:$D,AP_Payments!$B:$B,$A451))</f>
        <v/>
      </c>
      <c r="K451" s="14">
        <f>IF($A451="","",MAX(0,$I451-$J451))</f>
        <v/>
      </c>
      <c r="L451" s="11" t="n"/>
      <c r="M451" s="15">
        <f>IF(OR($B451="", $L451=""),"", $B451+IFERROR(VLOOKUP($L451,Terms!$A:$B,2,FALSE),0))</f>
        <v/>
      </c>
      <c r="N451" s="16">
        <f>IF(OR($M451="", $K451&lt;=0),"", Settings!$B$3-$M451)</f>
        <v/>
      </c>
      <c r="O451" s="11">
        <f>IF($A451="","",IF($K451=0,"Paid",IF($J451=0,"Open","Partially Paid")))</f>
        <v/>
      </c>
      <c r="P451" s="11" t="n"/>
      <c r="Q451" s="11" t="n"/>
    </row>
    <row r="452">
      <c r="A452" s="11" t="n"/>
      <c r="B452" s="15" t="n"/>
      <c r="C452" s="11" t="n"/>
      <c r="D452" s="11">
        <f>IF($C452="","",IFERROR(VLOOKUP($C452,Vendors!$A:$B,2,FALSE),""))</f>
        <v/>
      </c>
      <c r="E452" s="11" t="n"/>
      <c r="F452" s="14" t="n"/>
      <c r="G452" s="17" t="n"/>
      <c r="H452" s="14">
        <f>IF($F452="","",ROUND($F452*$G452,0))</f>
        <v/>
      </c>
      <c r="I452" s="14">
        <f>IF($F452="","",$F452+$H452)</f>
        <v/>
      </c>
      <c r="J452" s="14">
        <f>IF($A452="","",SUMIFS(AP_Payments!$D:$D,AP_Payments!$B:$B,$A452))</f>
        <v/>
      </c>
      <c r="K452" s="14">
        <f>IF($A452="","",MAX(0,$I452-$J452))</f>
        <v/>
      </c>
      <c r="L452" s="11" t="n"/>
      <c r="M452" s="15">
        <f>IF(OR($B452="", $L452=""),"", $B452+IFERROR(VLOOKUP($L452,Terms!$A:$B,2,FALSE),0))</f>
        <v/>
      </c>
      <c r="N452" s="16">
        <f>IF(OR($M452="", $K452&lt;=0),"", Settings!$B$3-$M452)</f>
        <v/>
      </c>
      <c r="O452" s="11">
        <f>IF($A452="","",IF($K452=0,"Paid",IF($J452=0,"Open","Partially Paid")))</f>
        <v/>
      </c>
      <c r="P452" s="11" t="n"/>
      <c r="Q452" s="11" t="n"/>
    </row>
    <row r="453">
      <c r="A453" s="11" t="n"/>
      <c r="B453" s="15" t="n"/>
      <c r="C453" s="11" t="n"/>
      <c r="D453" s="11">
        <f>IF($C453="","",IFERROR(VLOOKUP($C453,Vendors!$A:$B,2,FALSE),""))</f>
        <v/>
      </c>
      <c r="E453" s="11" t="n"/>
      <c r="F453" s="14" t="n"/>
      <c r="G453" s="17" t="n"/>
      <c r="H453" s="14">
        <f>IF($F453="","",ROUND($F453*$G453,0))</f>
        <v/>
      </c>
      <c r="I453" s="14">
        <f>IF($F453="","",$F453+$H453)</f>
        <v/>
      </c>
      <c r="J453" s="14">
        <f>IF($A453="","",SUMIFS(AP_Payments!$D:$D,AP_Payments!$B:$B,$A453))</f>
        <v/>
      </c>
      <c r="K453" s="14">
        <f>IF($A453="","",MAX(0,$I453-$J453))</f>
        <v/>
      </c>
      <c r="L453" s="11" t="n"/>
      <c r="M453" s="15">
        <f>IF(OR($B453="", $L453=""),"", $B453+IFERROR(VLOOKUP($L453,Terms!$A:$B,2,FALSE),0))</f>
        <v/>
      </c>
      <c r="N453" s="16">
        <f>IF(OR($M453="", $K453&lt;=0),"", Settings!$B$3-$M453)</f>
        <v/>
      </c>
      <c r="O453" s="11">
        <f>IF($A453="","",IF($K453=0,"Paid",IF($J453=0,"Open","Partially Paid")))</f>
        <v/>
      </c>
      <c r="P453" s="11" t="n"/>
      <c r="Q453" s="11" t="n"/>
    </row>
    <row r="454">
      <c r="A454" s="11" t="n"/>
      <c r="B454" s="15" t="n"/>
      <c r="C454" s="11" t="n"/>
      <c r="D454" s="11">
        <f>IF($C454="","",IFERROR(VLOOKUP($C454,Vendors!$A:$B,2,FALSE),""))</f>
        <v/>
      </c>
      <c r="E454" s="11" t="n"/>
      <c r="F454" s="14" t="n"/>
      <c r="G454" s="17" t="n"/>
      <c r="H454" s="14">
        <f>IF($F454="","",ROUND($F454*$G454,0))</f>
        <v/>
      </c>
      <c r="I454" s="14">
        <f>IF($F454="","",$F454+$H454)</f>
        <v/>
      </c>
      <c r="J454" s="14">
        <f>IF($A454="","",SUMIFS(AP_Payments!$D:$D,AP_Payments!$B:$B,$A454))</f>
        <v/>
      </c>
      <c r="K454" s="14">
        <f>IF($A454="","",MAX(0,$I454-$J454))</f>
        <v/>
      </c>
      <c r="L454" s="11" t="n"/>
      <c r="M454" s="15">
        <f>IF(OR($B454="", $L454=""),"", $B454+IFERROR(VLOOKUP($L454,Terms!$A:$B,2,FALSE),0))</f>
        <v/>
      </c>
      <c r="N454" s="16">
        <f>IF(OR($M454="", $K454&lt;=0),"", Settings!$B$3-$M454)</f>
        <v/>
      </c>
      <c r="O454" s="11">
        <f>IF($A454="","",IF($K454=0,"Paid",IF($J454=0,"Open","Partially Paid")))</f>
        <v/>
      </c>
      <c r="P454" s="11" t="n"/>
      <c r="Q454" s="11" t="n"/>
    </row>
    <row r="455">
      <c r="A455" s="11" t="n"/>
      <c r="B455" s="15" t="n"/>
      <c r="C455" s="11" t="n"/>
      <c r="D455" s="11">
        <f>IF($C455="","",IFERROR(VLOOKUP($C455,Vendors!$A:$B,2,FALSE),""))</f>
        <v/>
      </c>
      <c r="E455" s="11" t="n"/>
      <c r="F455" s="14" t="n"/>
      <c r="G455" s="17" t="n"/>
      <c r="H455" s="14">
        <f>IF($F455="","",ROUND($F455*$G455,0))</f>
        <v/>
      </c>
      <c r="I455" s="14">
        <f>IF($F455="","",$F455+$H455)</f>
        <v/>
      </c>
      <c r="J455" s="14">
        <f>IF($A455="","",SUMIFS(AP_Payments!$D:$D,AP_Payments!$B:$B,$A455))</f>
        <v/>
      </c>
      <c r="K455" s="14">
        <f>IF($A455="","",MAX(0,$I455-$J455))</f>
        <v/>
      </c>
      <c r="L455" s="11" t="n"/>
      <c r="M455" s="15">
        <f>IF(OR($B455="", $L455=""),"", $B455+IFERROR(VLOOKUP($L455,Terms!$A:$B,2,FALSE),0))</f>
        <v/>
      </c>
      <c r="N455" s="16">
        <f>IF(OR($M455="", $K455&lt;=0),"", Settings!$B$3-$M455)</f>
        <v/>
      </c>
      <c r="O455" s="11">
        <f>IF($A455="","",IF($K455=0,"Paid",IF($J455=0,"Open","Partially Paid")))</f>
        <v/>
      </c>
      <c r="P455" s="11" t="n"/>
      <c r="Q455" s="11" t="n"/>
    </row>
    <row r="456">
      <c r="A456" s="11" t="n"/>
      <c r="B456" s="15" t="n"/>
      <c r="C456" s="11" t="n"/>
      <c r="D456" s="11">
        <f>IF($C456="","",IFERROR(VLOOKUP($C456,Vendors!$A:$B,2,FALSE),""))</f>
        <v/>
      </c>
      <c r="E456" s="11" t="n"/>
      <c r="F456" s="14" t="n"/>
      <c r="G456" s="17" t="n"/>
      <c r="H456" s="14">
        <f>IF($F456="","",ROUND($F456*$G456,0))</f>
        <v/>
      </c>
      <c r="I456" s="14">
        <f>IF($F456="","",$F456+$H456)</f>
        <v/>
      </c>
      <c r="J456" s="14">
        <f>IF($A456="","",SUMIFS(AP_Payments!$D:$D,AP_Payments!$B:$B,$A456))</f>
        <v/>
      </c>
      <c r="K456" s="14">
        <f>IF($A456="","",MAX(0,$I456-$J456))</f>
        <v/>
      </c>
      <c r="L456" s="11" t="n"/>
      <c r="M456" s="15">
        <f>IF(OR($B456="", $L456=""),"", $B456+IFERROR(VLOOKUP($L456,Terms!$A:$B,2,FALSE),0))</f>
        <v/>
      </c>
      <c r="N456" s="16">
        <f>IF(OR($M456="", $K456&lt;=0),"", Settings!$B$3-$M456)</f>
        <v/>
      </c>
      <c r="O456" s="11">
        <f>IF($A456="","",IF($K456=0,"Paid",IF($J456=0,"Open","Partially Paid")))</f>
        <v/>
      </c>
      <c r="P456" s="11" t="n"/>
      <c r="Q456" s="11" t="n"/>
    </row>
    <row r="457">
      <c r="A457" s="11" t="n"/>
      <c r="B457" s="15" t="n"/>
      <c r="C457" s="11" t="n"/>
      <c r="D457" s="11">
        <f>IF($C457="","",IFERROR(VLOOKUP($C457,Vendors!$A:$B,2,FALSE),""))</f>
        <v/>
      </c>
      <c r="E457" s="11" t="n"/>
      <c r="F457" s="14" t="n"/>
      <c r="G457" s="17" t="n"/>
      <c r="H457" s="14">
        <f>IF($F457="","",ROUND($F457*$G457,0))</f>
        <v/>
      </c>
      <c r="I457" s="14">
        <f>IF($F457="","",$F457+$H457)</f>
        <v/>
      </c>
      <c r="J457" s="14">
        <f>IF($A457="","",SUMIFS(AP_Payments!$D:$D,AP_Payments!$B:$B,$A457))</f>
        <v/>
      </c>
      <c r="K457" s="14">
        <f>IF($A457="","",MAX(0,$I457-$J457))</f>
        <v/>
      </c>
      <c r="L457" s="11" t="n"/>
      <c r="M457" s="15">
        <f>IF(OR($B457="", $L457=""),"", $B457+IFERROR(VLOOKUP($L457,Terms!$A:$B,2,FALSE),0))</f>
        <v/>
      </c>
      <c r="N457" s="16">
        <f>IF(OR($M457="", $K457&lt;=0),"", Settings!$B$3-$M457)</f>
        <v/>
      </c>
      <c r="O457" s="11">
        <f>IF($A457="","",IF($K457=0,"Paid",IF($J457=0,"Open","Partially Paid")))</f>
        <v/>
      </c>
      <c r="P457" s="11" t="n"/>
      <c r="Q457" s="11" t="n"/>
    </row>
    <row r="458">
      <c r="A458" s="11" t="n"/>
      <c r="B458" s="15" t="n"/>
      <c r="C458" s="11" t="n"/>
      <c r="D458" s="11">
        <f>IF($C458="","",IFERROR(VLOOKUP($C458,Vendors!$A:$B,2,FALSE),""))</f>
        <v/>
      </c>
      <c r="E458" s="11" t="n"/>
      <c r="F458" s="14" t="n"/>
      <c r="G458" s="17" t="n"/>
      <c r="H458" s="14">
        <f>IF($F458="","",ROUND($F458*$G458,0))</f>
        <v/>
      </c>
      <c r="I458" s="14">
        <f>IF($F458="","",$F458+$H458)</f>
        <v/>
      </c>
      <c r="J458" s="14">
        <f>IF($A458="","",SUMIFS(AP_Payments!$D:$D,AP_Payments!$B:$B,$A458))</f>
        <v/>
      </c>
      <c r="K458" s="14">
        <f>IF($A458="","",MAX(0,$I458-$J458))</f>
        <v/>
      </c>
      <c r="L458" s="11" t="n"/>
      <c r="M458" s="15">
        <f>IF(OR($B458="", $L458=""),"", $B458+IFERROR(VLOOKUP($L458,Terms!$A:$B,2,FALSE),0))</f>
        <v/>
      </c>
      <c r="N458" s="16">
        <f>IF(OR($M458="", $K458&lt;=0),"", Settings!$B$3-$M458)</f>
        <v/>
      </c>
      <c r="O458" s="11">
        <f>IF($A458="","",IF($K458=0,"Paid",IF($J458=0,"Open","Partially Paid")))</f>
        <v/>
      </c>
      <c r="P458" s="11" t="n"/>
      <c r="Q458" s="11" t="n"/>
    </row>
    <row r="459">
      <c r="A459" s="11" t="n"/>
      <c r="B459" s="15" t="n"/>
      <c r="C459" s="11" t="n"/>
      <c r="D459" s="11">
        <f>IF($C459="","",IFERROR(VLOOKUP($C459,Vendors!$A:$B,2,FALSE),""))</f>
        <v/>
      </c>
      <c r="E459" s="11" t="n"/>
      <c r="F459" s="14" t="n"/>
      <c r="G459" s="17" t="n"/>
      <c r="H459" s="14">
        <f>IF($F459="","",ROUND($F459*$G459,0))</f>
        <v/>
      </c>
      <c r="I459" s="14">
        <f>IF($F459="","",$F459+$H459)</f>
        <v/>
      </c>
      <c r="J459" s="14">
        <f>IF($A459="","",SUMIFS(AP_Payments!$D:$D,AP_Payments!$B:$B,$A459))</f>
        <v/>
      </c>
      <c r="K459" s="14">
        <f>IF($A459="","",MAX(0,$I459-$J459))</f>
        <v/>
      </c>
      <c r="L459" s="11" t="n"/>
      <c r="M459" s="15">
        <f>IF(OR($B459="", $L459=""),"", $B459+IFERROR(VLOOKUP($L459,Terms!$A:$B,2,FALSE),0))</f>
        <v/>
      </c>
      <c r="N459" s="16">
        <f>IF(OR($M459="", $K459&lt;=0),"", Settings!$B$3-$M459)</f>
        <v/>
      </c>
      <c r="O459" s="11">
        <f>IF($A459="","",IF($K459=0,"Paid",IF($J459=0,"Open","Partially Paid")))</f>
        <v/>
      </c>
      <c r="P459" s="11" t="n"/>
      <c r="Q459" s="11" t="n"/>
    </row>
    <row r="460">
      <c r="A460" s="11" t="n"/>
      <c r="B460" s="15" t="n"/>
      <c r="C460" s="11" t="n"/>
      <c r="D460" s="11">
        <f>IF($C460="","",IFERROR(VLOOKUP($C460,Vendors!$A:$B,2,FALSE),""))</f>
        <v/>
      </c>
      <c r="E460" s="11" t="n"/>
      <c r="F460" s="14" t="n"/>
      <c r="G460" s="17" t="n"/>
      <c r="H460" s="14">
        <f>IF($F460="","",ROUND($F460*$G460,0))</f>
        <v/>
      </c>
      <c r="I460" s="14">
        <f>IF($F460="","",$F460+$H460)</f>
        <v/>
      </c>
      <c r="J460" s="14">
        <f>IF($A460="","",SUMIFS(AP_Payments!$D:$D,AP_Payments!$B:$B,$A460))</f>
        <v/>
      </c>
      <c r="K460" s="14">
        <f>IF($A460="","",MAX(0,$I460-$J460))</f>
        <v/>
      </c>
      <c r="L460" s="11" t="n"/>
      <c r="M460" s="15">
        <f>IF(OR($B460="", $L460=""),"", $B460+IFERROR(VLOOKUP($L460,Terms!$A:$B,2,FALSE),0))</f>
        <v/>
      </c>
      <c r="N460" s="16">
        <f>IF(OR($M460="", $K460&lt;=0),"", Settings!$B$3-$M460)</f>
        <v/>
      </c>
      <c r="O460" s="11">
        <f>IF($A460="","",IF($K460=0,"Paid",IF($J460=0,"Open","Partially Paid")))</f>
        <v/>
      </c>
      <c r="P460" s="11" t="n"/>
      <c r="Q460" s="11" t="n"/>
    </row>
    <row r="461">
      <c r="A461" s="11" t="n"/>
      <c r="B461" s="15" t="n"/>
      <c r="C461" s="11" t="n"/>
      <c r="D461" s="11">
        <f>IF($C461="","",IFERROR(VLOOKUP($C461,Vendors!$A:$B,2,FALSE),""))</f>
        <v/>
      </c>
      <c r="E461" s="11" t="n"/>
      <c r="F461" s="14" t="n"/>
      <c r="G461" s="17" t="n"/>
      <c r="H461" s="14">
        <f>IF($F461="","",ROUND($F461*$G461,0))</f>
        <v/>
      </c>
      <c r="I461" s="14">
        <f>IF($F461="","",$F461+$H461)</f>
        <v/>
      </c>
      <c r="J461" s="14">
        <f>IF($A461="","",SUMIFS(AP_Payments!$D:$D,AP_Payments!$B:$B,$A461))</f>
        <v/>
      </c>
      <c r="K461" s="14">
        <f>IF($A461="","",MAX(0,$I461-$J461))</f>
        <v/>
      </c>
      <c r="L461" s="11" t="n"/>
      <c r="M461" s="15">
        <f>IF(OR($B461="", $L461=""),"", $B461+IFERROR(VLOOKUP($L461,Terms!$A:$B,2,FALSE),0))</f>
        <v/>
      </c>
      <c r="N461" s="16">
        <f>IF(OR($M461="", $K461&lt;=0),"", Settings!$B$3-$M461)</f>
        <v/>
      </c>
      <c r="O461" s="11">
        <f>IF($A461="","",IF($K461=0,"Paid",IF($J461=0,"Open","Partially Paid")))</f>
        <v/>
      </c>
      <c r="P461" s="11" t="n"/>
      <c r="Q461" s="11" t="n"/>
    </row>
    <row r="462">
      <c r="A462" s="11" t="n"/>
      <c r="B462" s="15" t="n"/>
      <c r="C462" s="11" t="n"/>
      <c r="D462" s="11">
        <f>IF($C462="","",IFERROR(VLOOKUP($C462,Vendors!$A:$B,2,FALSE),""))</f>
        <v/>
      </c>
      <c r="E462" s="11" t="n"/>
      <c r="F462" s="14" t="n"/>
      <c r="G462" s="17" t="n"/>
      <c r="H462" s="14">
        <f>IF($F462="","",ROUND($F462*$G462,0))</f>
        <v/>
      </c>
      <c r="I462" s="14">
        <f>IF($F462="","",$F462+$H462)</f>
        <v/>
      </c>
      <c r="J462" s="14">
        <f>IF($A462="","",SUMIFS(AP_Payments!$D:$D,AP_Payments!$B:$B,$A462))</f>
        <v/>
      </c>
      <c r="K462" s="14">
        <f>IF($A462="","",MAX(0,$I462-$J462))</f>
        <v/>
      </c>
      <c r="L462" s="11" t="n"/>
      <c r="M462" s="15">
        <f>IF(OR($B462="", $L462=""),"", $B462+IFERROR(VLOOKUP($L462,Terms!$A:$B,2,FALSE),0))</f>
        <v/>
      </c>
      <c r="N462" s="16">
        <f>IF(OR($M462="", $K462&lt;=0),"", Settings!$B$3-$M462)</f>
        <v/>
      </c>
      <c r="O462" s="11">
        <f>IF($A462="","",IF($K462=0,"Paid",IF($J462=0,"Open","Partially Paid")))</f>
        <v/>
      </c>
      <c r="P462" s="11" t="n"/>
      <c r="Q462" s="11" t="n"/>
    </row>
    <row r="463">
      <c r="A463" s="11" t="n"/>
      <c r="B463" s="15" t="n"/>
      <c r="C463" s="11" t="n"/>
      <c r="D463" s="11">
        <f>IF($C463="","",IFERROR(VLOOKUP($C463,Vendors!$A:$B,2,FALSE),""))</f>
        <v/>
      </c>
      <c r="E463" s="11" t="n"/>
      <c r="F463" s="14" t="n"/>
      <c r="G463" s="17" t="n"/>
      <c r="H463" s="14">
        <f>IF($F463="","",ROUND($F463*$G463,0))</f>
        <v/>
      </c>
      <c r="I463" s="14">
        <f>IF($F463="","",$F463+$H463)</f>
        <v/>
      </c>
      <c r="J463" s="14">
        <f>IF($A463="","",SUMIFS(AP_Payments!$D:$D,AP_Payments!$B:$B,$A463))</f>
        <v/>
      </c>
      <c r="K463" s="14">
        <f>IF($A463="","",MAX(0,$I463-$J463))</f>
        <v/>
      </c>
      <c r="L463" s="11" t="n"/>
      <c r="M463" s="15">
        <f>IF(OR($B463="", $L463=""),"", $B463+IFERROR(VLOOKUP($L463,Terms!$A:$B,2,FALSE),0))</f>
        <v/>
      </c>
      <c r="N463" s="16">
        <f>IF(OR($M463="", $K463&lt;=0),"", Settings!$B$3-$M463)</f>
        <v/>
      </c>
      <c r="O463" s="11">
        <f>IF($A463="","",IF($K463=0,"Paid",IF($J463=0,"Open","Partially Paid")))</f>
        <v/>
      </c>
      <c r="P463" s="11" t="n"/>
      <c r="Q463" s="11" t="n"/>
    </row>
    <row r="464">
      <c r="A464" s="11" t="n"/>
      <c r="B464" s="15" t="n"/>
      <c r="C464" s="11" t="n"/>
      <c r="D464" s="11">
        <f>IF($C464="","",IFERROR(VLOOKUP($C464,Vendors!$A:$B,2,FALSE),""))</f>
        <v/>
      </c>
      <c r="E464" s="11" t="n"/>
      <c r="F464" s="14" t="n"/>
      <c r="G464" s="17" t="n"/>
      <c r="H464" s="14">
        <f>IF($F464="","",ROUND($F464*$G464,0))</f>
        <v/>
      </c>
      <c r="I464" s="14">
        <f>IF($F464="","",$F464+$H464)</f>
        <v/>
      </c>
      <c r="J464" s="14">
        <f>IF($A464="","",SUMIFS(AP_Payments!$D:$D,AP_Payments!$B:$B,$A464))</f>
        <v/>
      </c>
      <c r="K464" s="14">
        <f>IF($A464="","",MAX(0,$I464-$J464))</f>
        <v/>
      </c>
      <c r="L464" s="11" t="n"/>
      <c r="M464" s="15">
        <f>IF(OR($B464="", $L464=""),"", $B464+IFERROR(VLOOKUP($L464,Terms!$A:$B,2,FALSE),0))</f>
        <v/>
      </c>
      <c r="N464" s="16">
        <f>IF(OR($M464="", $K464&lt;=0),"", Settings!$B$3-$M464)</f>
        <v/>
      </c>
      <c r="O464" s="11">
        <f>IF($A464="","",IF($K464=0,"Paid",IF($J464=0,"Open","Partially Paid")))</f>
        <v/>
      </c>
      <c r="P464" s="11" t="n"/>
      <c r="Q464" s="11" t="n"/>
    </row>
    <row r="465">
      <c r="A465" s="11" t="n"/>
      <c r="B465" s="15" t="n"/>
      <c r="C465" s="11" t="n"/>
      <c r="D465" s="11">
        <f>IF($C465="","",IFERROR(VLOOKUP($C465,Vendors!$A:$B,2,FALSE),""))</f>
        <v/>
      </c>
      <c r="E465" s="11" t="n"/>
      <c r="F465" s="14" t="n"/>
      <c r="G465" s="17" t="n"/>
      <c r="H465" s="14">
        <f>IF($F465="","",ROUND($F465*$G465,0))</f>
        <v/>
      </c>
      <c r="I465" s="14">
        <f>IF($F465="","",$F465+$H465)</f>
        <v/>
      </c>
      <c r="J465" s="14">
        <f>IF($A465="","",SUMIFS(AP_Payments!$D:$D,AP_Payments!$B:$B,$A465))</f>
        <v/>
      </c>
      <c r="K465" s="14">
        <f>IF($A465="","",MAX(0,$I465-$J465))</f>
        <v/>
      </c>
      <c r="L465" s="11" t="n"/>
      <c r="M465" s="15">
        <f>IF(OR($B465="", $L465=""),"", $B465+IFERROR(VLOOKUP($L465,Terms!$A:$B,2,FALSE),0))</f>
        <v/>
      </c>
      <c r="N465" s="16">
        <f>IF(OR($M465="", $K465&lt;=0),"", Settings!$B$3-$M465)</f>
        <v/>
      </c>
      <c r="O465" s="11">
        <f>IF($A465="","",IF($K465=0,"Paid",IF($J465=0,"Open","Partially Paid")))</f>
        <v/>
      </c>
      <c r="P465" s="11" t="n"/>
      <c r="Q465" s="11" t="n"/>
    </row>
    <row r="466">
      <c r="A466" s="11" t="n"/>
      <c r="B466" s="15" t="n"/>
      <c r="C466" s="11" t="n"/>
      <c r="D466" s="11">
        <f>IF($C466="","",IFERROR(VLOOKUP($C466,Vendors!$A:$B,2,FALSE),""))</f>
        <v/>
      </c>
      <c r="E466" s="11" t="n"/>
      <c r="F466" s="14" t="n"/>
      <c r="G466" s="17" t="n"/>
      <c r="H466" s="14">
        <f>IF($F466="","",ROUND($F466*$G466,0))</f>
        <v/>
      </c>
      <c r="I466" s="14">
        <f>IF($F466="","",$F466+$H466)</f>
        <v/>
      </c>
      <c r="J466" s="14">
        <f>IF($A466="","",SUMIFS(AP_Payments!$D:$D,AP_Payments!$B:$B,$A466))</f>
        <v/>
      </c>
      <c r="K466" s="14">
        <f>IF($A466="","",MAX(0,$I466-$J466))</f>
        <v/>
      </c>
      <c r="L466" s="11" t="n"/>
      <c r="M466" s="15">
        <f>IF(OR($B466="", $L466=""),"", $B466+IFERROR(VLOOKUP($L466,Terms!$A:$B,2,FALSE),0))</f>
        <v/>
      </c>
      <c r="N466" s="16">
        <f>IF(OR($M466="", $K466&lt;=0),"", Settings!$B$3-$M466)</f>
        <v/>
      </c>
      <c r="O466" s="11">
        <f>IF($A466="","",IF($K466=0,"Paid",IF($J466=0,"Open","Partially Paid")))</f>
        <v/>
      </c>
      <c r="P466" s="11" t="n"/>
      <c r="Q466" s="11" t="n"/>
    </row>
    <row r="467">
      <c r="A467" s="11" t="n"/>
      <c r="B467" s="15" t="n"/>
      <c r="C467" s="11" t="n"/>
      <c r="D467" s="11">
        <f>IF($C467="","",IFERROR(VLOOKUP($C467,Vendors!$A:$B,2,FALSE),""))</f>
        <v/>
      </c>
      <c r="E467" s="11" t="n"/>
      <c r="F467" s="14" t="n"/>
      <c r="G467" s="17" t="n"/>
      <c r="H467" s="14">
        <f>IF($F467="","",ROUND($F467*$G467,0))</f>
        <v/>
      </c>
      <c r="I467" s="14">
        <f>IF($F467="","",$F467+$H467)</f>
        <v/>
      </c>
      <c r="J467" s="14">
        <f>IF($A467="","",SUMIFS(AP_Payments!$D:$D,AP_Payments!$B:$B,$A467))</f>
        <v/>
      </c>
      <c r="K467" s="14">
        <f>IF($A467="","",MAX(0,$I467-$J467))</f>
        <v/>
      </c>
      <c r="L467" s="11" t="n"/>
      <c r="M467" s="15">
        <f>IF(OR($B467="", $L467=""),"", $B467+IFERROR(VLOOKUP($L467,Terms!$A:$B,2,FALSE),0))</f>
        <v/>
      </c>
      <c r="N467" s="16">
        <f>IF(OR($M467="", $K467&lt;=0),"", Settings!$B$3-$M467)</f>
        <v/>
      </c>
      <c r="O467" s="11">
        <f>IF($A467="","",IF($K467=0,"Paid",IF($J467=0,"Open","Partially Paid")))</f>
        <v/>
      </c>
      <c r="P467" s="11" t="n"/>
      <c r="Q467" s="11" t="n"/>
    </row>
    <row r="468">
      <c r="A468" s="11" t="n"/>
      <c r="B468" s="15" t="n"/>
      <c r="C468" s="11" t="n"/>
      <c r="D468" s="11">
        <f>IF($C468="","",IFERROR(VLOOKUP($C468,Vendors!$A:$B,2,FALSE),""))</f>
        <v/>
      </c>
      <c r="E468" s="11" t="n"/>
      <c r="F468" s="14" t="n"/>
      <c r="G468" s="17" t="n"/>
      <c r="H468" s="14">
        <f>IF($F468="","",ROUND($F468*$G468,0))</f>
        <v/>
      </c>
      <c r="I468" s="14">
        <f>IF($F468="","",$F468+$H468)</f>
        <v/>
      </c>
      <c r="J468" s="14">
        <f>IF($A468="","",SUMIFS(AP_Payments!$D:$D,AP_Payments!$B:$B,$A468))</f>
        <v/>
      </c>
      <c r="K468" s="14">
        <f>IF($A468="","",MAX(0,$I468-$J468))</f>
        <v/>
      </c>
      <c r="L468" s="11" t="n"/>
      <c r="M468" s="15">
        <f>IF(OR($B468="", $L468=""),"", $B468+IFERROR(VLOOKUP($L468,Terms!$A:$B,2,FALSE),0))</f>
        <v/>
      </c>
      <c r="N468" s="16">
        <f>IF(OR($M468="", $K468&lt;=0),"", Settings!$B$3-$M468)</f>
        <v/>
      </c>
      <c r="O468" s="11">
        <f>IF($A468="","",IF($K468=0,"Paid",IF($J468=0,"Open","Partially Paid")))</f>
        <v/>
      </c>
      <c r="P468" s="11" t="n"/>
      <c r="Q468" s="11" t="n"/>
    </row>
    <row r="469">
      <c r="A469" s="11" t="n"/>
      <c r="B469" s="15" t="n"/>
      <c r="C469" s="11" t="n"/>
      <c r="D469" s="11">
        <f>IF($C469="","",IFERROR(VLOOKUP($C469,Vendors!$A:$B,2,FALSE),""))</f>
        <v/>
      </c>
      <c r="E469" s="11" t="n"/>
      <c r="F469" s="14" t="n"/>
      <c r="G469" s="17" t="n"/>
      <c r="H469" s="14">
        <f>IF($F469="","",ROUND($F469*$G469,0))</f>
        <v/>
      </c>
      <c r="I469" s="14">
        <f>IF($F469="","",$F469+$H469)</f>
        <v/>
      </c>
      <c r="J469" s="14">
        <f>IF($A469="","",SUMIFS(AP_Payments!$D:$D,AP_Payments!$B:$B,$A469))</f>
        <v/>
      </c>
      <c r="K469" s="14">
        <f>IF($A469="","",MAX(0,$I469-$J469))</f>
        <v/>
      </c>
      <c r="L469" s="11" t="n"/>
      <c r="M469" s="15">
        <f>IF(OR($B469="", $L469=""),"", $B469+IFERROR(VLOOKUP($L469,Terms!$A:$B,2,FALSE),0))</f>
        <v/>
      </c>
      <c r="N469" s="16">
        <f>IF(OR($M469="", $K469&lt;=0),"", Settings!$B$3-$M469)</f>
        <v/>
      </c>
      <c r="O469" s="11">
        <f>IF($A469="","",IF($K469=0,"Paid",IF($J469=0,"Open","Partially Paid")))</f>
        <v/>
      </c>
      <c r="P469" s="11" t="n"/>
      <c r="Q469" s="11" t="n"/>
    </row>
    <row r="470">
      <c r="A470" s="11" t="n"/>
      <c r="B470" s="15" t="n"/>
      <c r="C470" s="11" t="n"/>
      <c r="D470" s="11">
        <f>IF($C470="","",IFERROR(VLOOKUP($C470,Vendors!$A:$B,2,FALSE),""))</f>
        <v/>
      </c>
      <c r="E470" s="11" t="n"/>
      <c r="F470" s="14" t="n"/>
      <c r="G470" s="17" t="n"/>
      <c r="H470" s="14">
        <f>IF($F470="","",ROUND($F470*$G470,0))</f>
        <v/>
      </c>
      <c r="I470" s="14">
        <f>IF($F470="","",$F470+$H470)</f>
        <v/>
      </c>
      <c r="J470" s="14">
        <f>IF($A470="","",SUMIFS(AP_Payments!$D:$D,AP_Payments!$B:$B,$A470))</f>
        <v/>
      </c>
      <c r="K470" s="14">
        <f>IF($A470="","",MAX(0,$I470-$J470))</f>
        <v/>
      </c>
      <c r="L470" s="11" t="n"/>
      <c r="M470" s="15">
        <f>IF(OR($B470="", $L470=""),"", $B470+IFERROR(VLOOKUP($L470,Terms!$A:$B,2,FALSE),0))</f>
        <v/>
      </c>
      <c r="N470" s="16">
        <f>IF(OR($M470="", $K470&lt;=0),"", Settings!$B$3-$M470)</f>
        <v/>
      </c>
      <c r="O470" s="11">
        <f>IF($A470="","",IF($K470=0,"Paid",IF($J470=0,"Open","Partially Paid")))</f>
        <v/>
      </c>
      <c r="P470" s="11" t="n"/>
      <c r="Q470" s="11" t="n"/>
    </row>
    <row r="471">
      <c r="A471" s="11" t="n"/>
      <c r="B471" s="15" t="n"/>
      <c r="C471" s="11" t="n"/>
      <c r="D471" s="11">
        <f>IF($C471="","",IFERROR(VLOOKUP($C471,Vendors!$A:$B,2,FALSE),""))</f>
        <v/>
      </c>
      <c r="E471" s="11" t="n"/>
      <c r="F471" s="14" t="n"/>
      <c r="G471" s="17" t="n"/>
      <c r="H471" s="14">
        <f>IF($F471="","",ROUND($F471*$G471,0))</f>
        <v/>
      </c>
      <c r="I471" s="14">
        <f>IF($F471="","",$F471+$H471)</f>
        <v/>
      </c>
      <c r="J471" s="14">
        <f>IF($A471="","",SUMIFS(AP_Payments!$D:$D,AP_Payments!$B:$B,$A471))</f>
        <v/>
      </c>
      <c r="K471" s="14">
        <f>IF($A471="","",MAX(0,$I471-$J471))</f>
        <v/>
      </c>
      <c r="L471" s="11" t="n"/>
      <c r="M471" s="15">
        <f>IF(OR($B471="", $L471=""),"", $B471+IFERROR(VLOOKUP($L471,Terms!$A:$B,2,FALSE),0))</f>
        <v/>
      </c>
      <c r="N471" s="16">
        <f>IF(OR($M471="", $K471&lt;=0),"", Settings!$B$3-$M471)</f>
        <v/>
      </c>
      <c r="O471" s="11">
        <f>IF($A471="","",IF($K471=0,"Paid",IF($J471=0,"Open","Partially Paid")))</f>
        <v/>
      </c>
      <c r="P471" s="11" t="n"/>
      <c r="Q471" s="11" t="n"/>
    </row>
    <row r="472">
      <c r="A472" s="11" t="n"/>
      <c r="B472" s="15" t="n"/>
      <c r="C472" s="11" t="n"/>
      <c r="D472" s="11">
        <f>IF($C472="","",IFERROR(VLOOKUP($C472,Vendors!$A:$B,2,FALSE),""))</f>
        <v/>
      </c>
      <c r="E472" s="11" t="n"/>
      <c r="F472" s="14" t="n"/>
      <c r="G472" s="17" t="n"/>
      <c r="H472" s="14">
        <f>IF($F472="","",ROUND($F472*$G472,0))</f>
        <v/>
      </c>
      <c r="I472" s="14">
        <f>IF($F472="","",$F472+$H472)</f>
        <v/>
      </c>
      <c r="J472" s="14">
        <f>IF($A472="","",SUMIFS(AP_Payments!$D:$D,AP_Payments!$B:$B,$A472))</f>
        <v/>
      </c>
      <c r="K472" s="14">
        <f>IF($A472="","",MAX(0,$I472-$J472))</f>
        <v/>
      </c>
      <c r="L472" s="11" t="n"/>
      <c r="M472" s="15">
        <f>IF(OR($B472="", $L472=""),"", $B472+IFERROR(VLOOKUP($L472,Terms!$A:$B,2,FALSE),0))</f>
        <v/>
      </c>
      <c r="N472" s="16">
        <f>IF(OR($M472="", $K472&lt;=0),"", Settings!$B$3-$M472)</f>
        <v/>
      </c>
      <c r="O472" s="11">
        <f>IF($A472="","",IF($K472=0,"Paid",IF($J472=0,"Open","Partially Paid")))</f>
        <v/>
      </c>
      <c r="P472" s="11" t="n"/>
      <c r="Q472" s="11" t="n"/>
    </row>
    <row r="473">
      <c r="A473" s="11" t="n"/>
      <c r="B473" s="15" t="n"/>
      <c r="C473" s="11" t="n"/>
      <c r="D473" s="11">
        <f>IF($C473="","",IFERROR(VLOOKUP($C473,Vendors!$A:$B,2,FALSE),""))</f>
        <v/>
      </c>
      <c r="E473" s="11" t="n"/>
      <c r="F473" s="14" t="n"/>
      <c r="G473" s="17" t="n"/>
      <c r="H473" s="14">
        <f>IF($F473="","",ROUND($F473*$G473,0))</f>
        <v/>
      </c>
      <c r="I473" s="14">
        <f>IF($F473="","",$F473+$H473)</f>
        <v/>
      </c>
      <c r="J473" s="14">
        <f>IF($A473="","",SUMIFS(AP_Payments!$D:$D,AP_Payments!$B:$B,$A473))</f>
        <v/>
      </c>
      <c r="K473" s="14">
        <f>IF($A473="","",MAX(0,$I473-$J473))</f>
        <v/>
      </c>
      <c r="L473" s="11" t="n"/>
      <c r="M473" s="15">
        <f>IF(OR($B473="", $L473=""),"", $B473+IFERROR(VLOOKUP($L473,Terms!$A:$B,2,FALSE),0))</f>
        <v/>
      </c>
      <c r="N473" s="16">
        <f>IF(OR($M473="", $K473&lt;=0),"", Settings!$B$3-$M473)</f>
        <v/>
      </c>
      <c r="O473" s="11">
        <f>IF($A473="","",IF($K473=0,"Paid",IF($J473=0,"Open","Partially Paid")))</f>
        <v/>
      </c>
      <c r="P473" s="11" t="n"/>
      <c r="Q473" s="11" t="n"/>
    </row>
    <row r="474">
      <c r="A474" s="11" t="n"/>
      <c r="B474" s="15" t="n"/>
      <c r="C474" s="11" t="n"/>
      <c r="D474" s="11">
        <f>IF($C474="","",IFERROR(VLOOKUP($C474,Vendors!$A:$B,2,FALSE),""))</f>
        <v/>
      </c>
      <c r="E474" s="11" t="n"/>
      <c r="F474" s="14" t="n"/>
      <c r="G474" s="17" t="n"/>
      <c r="H474" s="14">
        <f>IF($F474="","",ROUND($F474*$G474,0))</f>
        <v/>
      </c>
      <c r="I474" s="14">
        <f>IF($F474="","",$F474+$H474)</f>
        <v/>
      </c>
      <c r="J474" s="14">
        <f>IF($A474="","",SUMIFS(AP_Payments!$D:$D,AP_Payments!$B:$B,$A474))</f>
        <v/>
      </c>
      <c r="K474" s="14">
        <f>IF($A474="","",MAX(0,$I474-$J474))</f>
        <v/>
      </c>
      <c r="L474" s="11" t="n"/>
      <c r="M474" s="15">
        <f>IF(OR($B474="", $L474=""),"", $B474+IFERROR(VLOOKUP($L474,Terms!$A:$B,2,FALSE),0))</f>
        <v/>
      </c>
      <c r="N474" s="16">
        <f>IF(OR($M474="", $K474&lt;=0),"", Settings!$B$3-$M474)</f>
        <v/>
      </c>
      <c r="O474" s="11">
        <f>IF($A474="","",IF($K474=0,"Paid",IF($J474=0,"Open","Partially Paid")))</f>
        <v/>
      </c>
      <c r="P474" s="11" t="n"/>
      <c r="Q474" s="11" t="n"/>
    </row>
    <row r="475">
      <c r="A475" s="11" t="n"/>
      <c r="B475" s="15" t="n"/>
      <c r="C475" s="11" t="n"/>
      <c r="D475" s="11">
        <f>IF($C475="","",IFERROR(VLOOKUP($C475,Vendors!$A:$B,2,FALSE),""))</f>
        <v/>
      </c>
      <c r="E475" s="11" t="n"/>
      <c r="F475" s="14" t="n"/>
      <c r="G475" s="17" t="n"/>
      <c r="H475" s="14">
        <f>IF($F475="","",ROUND($F475*$G475,0))</f>
        <v/>
      </c>
      <c r="I475" s="14">
        <f>IF($F475="","",$F475+$H475)</f>
        <v/>
      </c>
      <c r="J475" s="14">
        <f>IF($A475="","",SUMIFS(AP_Payments!$D:$D,AP_Payments!$B:$B,$A475))</f>
        <v/>
      </c>
      <c r="K475" s="14">
        <f>IF($A475="","",MAX(0,$I475-$J475))</f>
        <v/>
      </c>
      <c r="L475" s="11" t="n"/>
      <c r="M475" s="15">
        <f>IF(OR($B475="", $L475=""),"", $B475+IFERROR(VLOOKUP($L475,Terms!$A:$B,2,FALSE),0))</f>
        <v/>
      </c>
      <c r="N475" s="16">
        <f>IF(OR($M475="", $K475&lt;=0),"", Settings!$B$3-$M475)</f>
        <v/>
      </c>
      <c r="O475" s="11">
        <f>IF($A475="","",IF($K475=0,"Paid",IF($J475=0,"Open","Partially Paid")))</f>
        <v/>
      </c>
      <c r="P475" s="11" t="n"/>
      <c r="Q475" s="11" t="n"/>
    </row>
    <row r="476">
      <c r="A476" s="11" t="n"/>
      <c r="B476" s="15" t="n"/>
      <c r="C476" s="11" t="n"/>
      <c r="D476" s="11">
        <f>IF($C476="","",IFERROR(VLOOKUP($C476,Vendors!$A:$B,2,FALSE),""))</f>
        <v/>
      </c>
      <c r="E476" s="11" t="n"/>
      <c r="F476" s="14" t="n"/>
      <c r="G476" s="17" t="n"/>
      <c r="H476" s="14">
        <f>IF($F476="","",ROUND($F476*$G476,0))</f>
        <v/>
      </c>
      <c r="I476" s="14">
        <f>IF($F476="","",$F476+$H476)</f>
        <v/>
      </c>
      <c r="J476" s="14">
        <f>IF($A476="","",SUMIFS(AP_Payments!$D:$D,AP_Payments!$B:$B,$A476))</f>
        <v/>
      </c>
      <c r="K476" s="14">
        <f>IF($A476="","",MAX(0,$I476-$J476))</f>
        <v/>
      </c>
      <c r="L476" s="11" t="n"/>
      <c r="M476" s="15">
        <f>IF(OR($B476="", $L476=""),"", $B476+IFERROR(VLOOKUP($L476,Terms!$A:$B,2,FALSE),0))</f>
        <v/>
      </c>
      <c r="N476" s="16">
        <f>IF(OR($M476="", $K476&lt;=0),"", Settings!$B$3-$M476)</f>
        <v/>
      </c>
      <c r="O476" s="11">
        <f>IF($A476="","",IF($K476=0,"Paid",IF($J476=0,"Open","Partially Paid")))</f>
        <v/>
      </c>
      <c r="P476" s="11" t="n"/>
      <c r="Q476" s="11" t="n"/>
    </row>
    <row r="477">
      <c r="A477" s="11" t="n"/>
      <c r="B477" s="15" t="n"/>
      <c r="C477" s="11" t="n"/>
      <c r="D477" s="11">
        <f>IF($C477="","",IFERROR(VLOOKUP($C477,Vendors!$A:$B,2,FALSE),""))</f>
        <v/>
      </c>
      <c r="E477" s="11" t="n"/>
      <c r="F477" s="14" t="n"/>
      <c r="G477" s="17" t="n"/>
      <c r="H477" s="14">
        <f>IF($F477="","",ROUND($F477*$G477,0))</f>
        <v/>
      </c>
      <c r="I477" s="14">
        <f>IF($F477="","",$F477+$H477)</f>
        <v/>
      </c>
      <c r="J477" s="14">
        <f>IF($A477="","",SUMIFS(AP_Payments!$D:$D,AP_Payments!$B:$B,$A477))</f>
        <v/>
      </c>
      <c r="K477" s="14">
        <f>IF($A477="","",MAX(0,$I477-$J477))</f>
        <v/>
      </c>
      <c r="L477" s="11" t="n"/>
      <c r="M477" s="15">
        <f>IF(OR($B477="", $L477=""),"", $B477+IFERROR(VLOOKUP($L477,Terms!$A:$B,2,FALSE),0))</f>
        <v/>
      </c>
      <c r="N477" s="16">
        <f>IF(OR($M477="", $K477&lt;=0),"", Settings!$B$3-$M477)</f>
        <v/>
      </c>
      <c r="O477" s="11">
        <f>IF($A477="","",IF($K477=0,"Paid",IF($J477=0,"Open","Partially Paid")))</f>
        <v/>
      </c>
      <c r="P477" s="11" t="n"/>
      <c r="Q477" s="11" t="n"/>
    </row>
    <row r="478">
      <c r="A478" s="11" t="n"/>
      <c r="B478" s="15" t="n"/>
      <c r="C478" s="11" t="n"/>
      <c r="D478" s="11">
        <f>IF($C478="","",IFERROR(VLOOKUP($C478,Vendors!$A:$B,2,FALSE),""))</f>
        <v/>
      </c>
      <c r="E478" s="11" t="n"/>
      <c r="F478" s="14" t="n"/>
      <c r="G478" s="17" t="n"/>
      <c r="H478" s="14">
        <f>IF($F478="","",ROUND($F478*$G478,0))</f>
        <v/>
      </c>
      <c r="I478" s="14">
        <f>IF($F478="","",$F478+$H478)</f>
        <v/>
      </c>
      <c r="J478" s="14">
        <f>IF($A478="","",SUMIFS(AP_Payments!$D:$D,AP_Payments!$B:$B,$A478))</f>
        <v/>
      </c>
      <c r="K478" s="14">
        <f>IF($A478="","",MAX(0,$I478-$J478))</f>
        <v/>
      </c>
      <c r="L478" s="11" t="n"/>
      <c r="M478" s="15">
        <f>IF(OR($B478="", $L478=""),"", $B478+IFERROR(VLOOKUP($L478,Terms!$A:$B,2,FALSE),0))</f>
        <v/>
      </c>
      <c r="N478" s="16">
        <f>IF(OR($M478="", $K478&lt;=0),"", Settings!$B$3-$M478)</f>
        <v/>
      </c>
      <c r="O478" s="11">
        <f>IF($A478="","",IF($K478=0,"Paid",IF($J478=0,"Open","Partially Paid")))</f>
        <v/>
      </c>
      <c r="P478" s="11" t="n"/>
      <c r="Q478" s="11" t="n"/>
    </row>
    <row r="479">
      <c r="A479" s="11" t="n"/>
      <c r="B479" s="15" t="n"/>
      <c r="C479" s="11" t="n"/>
      <c r="D479" s="11">
        <f>IF($C479="","",IFERROR(VLOOKUP($C479,Vendors!$A:$B,2,FALSE),""))</f>
        <v/>
      </c>
      <c r="E479" s="11" t="n"/>
      <c r="F479" s="14" t="n"/>
      <c r="G479" s="17" t="n"/>
      <c r="H479" s="14">
        <f>IF($F479="","",ROUND($F479*$G479,0))</f>
        <v/>
      </c>
      <c r="I479" s="14">
        <f>IF($F479="","",$F479+$H479)</f>
        <v/>
      </c>
      <c r="J479" s="14">
        <f>IF($A479="","",SUMIFS(AP_Payments!$D:$D,AP_Payments!$B:$B,$A479))</f>
        <v/>
      </c>
      <c r="K479" s="14">
        <f>IF($A479="","",MAX(0,$I479-$J479))</f>
        <v/>
      </c>
      <c r="L479" s="11" t="n"/>
      <c r="M479" s="15">
        <f>IF(OR($B479="", $L479=""),"", $B479+IFERROR(VLOOKUP($L479,Terms!$A:$B,2,FALSE),0))</f>
        <v/>
      </c>
      <c r="N479" s="16">
        <f>IF(OR($M479="", $K479&lt;=0),"", Settings!$B$3-$M479)</f>
        <v/>
      </c>
      <c r="O479" s="11">
        <f>IF($A479="","",IF($K479=0,"Paid",IF($J479=0,"Open","Partially Paid")))</f>
        <v/>
      </c>
      <c r="P479" s="11" t="n"/>
      <c r="Q479" s="11" t="n"/>
    </row>
    <row r="480">
      <c r="A480" s="11" t="n"/>
      <c r="B480" s="15" t="n"/>
      <c r="C480" s="11" t="n"/>
      <c r="D480" s="11">
        <f>IF($C480="","",IFERROR(VLOOKUP($C480,Vendors!$A:$B,2,FALSE),""))</f>
        <v/>
      </c>
      <c r="E480" s="11" t="n"/>
      <c r="F480" s="14" t="n"/>
      <c r="G480" s="17" t="n"/>
      <c r="H480" s="14">
        <f>IF($F480="","",ROUND($F480*$G480,0))</f>
        <v/>
      </c>
      <c r="I480" s="14">
        <f>IF($F480="","",$F480+$H480)</f>
        <v/>
      </c>
      <c r="J480" s="14">
        <f>IF($A480="","",SUMIFS(AP_Payments!$D:$D,AP_Payments!$B:$B,$A480))</f>
        <v/>
      </c>
      <c r="K480" s="14">
        <f>IF($A480="","",MAX(0,$I480-$J480))</f>
        <v/>
      </c>
      <c r="L480" s="11" t="n"/>
      <c r="M480" s="15">
        <f>IF(OR($B480="", $L480=""),"", $B480+IFERROR(VLOOKUP($L480,Terms!$A:$B,2,FALSE),0))</f>
        <v/>
      </c>
      <c r="N480" s="16">
        <f>IF(OR($M480="", $K480&lt;=0),"", Settings!$B$3-$M480)</f>
        <v/>
      </c>
      <c r="O480" s="11">
        <f>IF($A480="","",IF($K480=0,"Paid",IF($J480=0,"Open","Partially Paid")))</f>
        <v/>
      </c>
      <c r="P480" s="11" t="n"/>
      <c r="Q480" s="11" t="n"/>
    </row>
    <row r="481">
      <c r="A481" s="11" t="n"/>
      <c r="B481" s="15" t="n"/>
      <c r="C481" s="11" t="n"/>
      <c r="D481" s="11">
        <f>IF($C481="","",IFERROR(VLOOKUP($C481,Vendors!$A:$B,2,FALSE),""))</f>
        <v/>
      </c>
      <c r="E481" s="11" t="n"/>
      <c r="F481" s="14" t="n"/>
      <c r="G481" s="17" t="n"/>
      <c r="H481" s="14">
        <f>IF($F481="","",ROUND($F481*$G481,0))</f>
        <v/>
      </c>
      <c r="I481" s="14">
        <f>IF($F481="","",$F481+$H481)</f>
        <v/>
      </c>
      <c r="J481" s="14">
        <f>IF($A481="","",SUMIFS(AP_Payments!$D:$D,AP_Payments!$B:$B,$A481))</f>
        <v/>
      </c>
      <c r="K481" s="14">
        <f>IF($A481="","",MAX(0,$I481-$J481))</f>
        <v/>
      </c>
      <c r="L481" s="11" t="n"/>
      <c r="M481" s="15">
        <f>IF(OR($B481="", $L481=""),"", $B481+IFERROR(VLOOKUP($L481,Terms!$A:$B,2,FALSE),0))</f>
        <v/>
      </c>
      <c r="N481" s="16">
        <f>IF(OR($M481="", $K481&lt;=0),"", Settings!$B$3-$M481)</f>
        <v/>
      </c>
      <c r="O481" s="11">
        <f>IF($A481="","",IF($K481=0,"Paid",IF($J481=0,"Open","Partially Paid")))</f>
        <v/>
      </c>
      <c r="P481" s="11" t="n"/>
      <c r="Q481" s="11" t="n"/>
    </row>
    <row r="482">
      <c r="A482" s="11" t="n"/>
      <c r="B482" s="15" t="n"/>
      <c r="C482" s="11" t="n"/>
      <c r="D482" s="11">
        <f>IF($C482="","",IFERROR(VLOOKUP($C482,Vendors!$A:$B,2,FALSE),""))</f>
        <v/>
      </c>
      <c r="E482" s="11" t="n"/>
      <c r="F482" s="14" t="n"/>
      <c r="G482" s="17" t="n"/>
      <c r="H482" s="14">
        <f>IF($F482="","",ROUND($F482*$G482,0))</f>
        <v/>
      </c>
      <c r="I482" s="14">
        <f>IF($F482="","",$F482+$H482)</f>
        <v/>
      </c>
      <c r="J482" s="14">
        <f>IF($A482="","",SUMIFS(AP_Payments!$D:$D,AP_Payments!$B:$B,$A482))</f>
        <v/>
      </c>
      <c r="K482" s="14">
        <f>IF($A482="","",MAX(0,$I482-$J482))</f>
        <v/>
      </c>
      <c r="L482" s="11" t="n"/>
      <c r="M482" s="15">
        <f>IF(OR($B482="", $L482=""),"", $B482+IFERROR(VLOOKUP($L482,Terms!$A:$B,2,FALSE),0))</f>
        <v/>
      </c>
      <c r="N482" s="16">
        <f>IF(OR($M482="", $K482&lt;=0),"", Settings!$B$3-$M482)</f>
        <v/>
      </c>
      <c r="O482" s="11">
        <f>IF($A482="","",IF($K482=0,"Paid",IF($J482=0,"Open","Partially Paid")))</f>
        <v/>
      </c>
      <c r="P482" s="11" t="n"/>
      <c r="Q482" s="11" t="n"/>
    </row>
    <row r="483">
      <c r="A483" s="11" t="n"/>
      <c r="B483" s="15" t="n"/>
      <c r="C483" s="11" t="n"/>
      <c r="D483" s="11">
        <f>IF($C483="","",IFERROR(VLOOKUP($C483,Vendors!$A:$B,2,FALSE),""))</f>
        <v/>
      </c>
      <c r="E483" s="11" t="n"/>
      <c r="F483" s="14" t="n"/>
      <c r="G483" s="17" t="n"/>
      <c r="H483" s="14">
        <f>IF($F483="","",ROUND($F483*$G483,0))</f>
        <v/>
      </c>
      <c r="I483" s="14">
        <f>IF($F483="","",$F483+$H483)</f>
        <v/>
      </c>
      <c r="J483" s="14">
        <f>IF($A483="","",SUMIFS(AP_Payments!$D:$D,AP_Payments!$B:$B,$A483))</f>
        <v/>
      </c>
      <c r="K483" s="14">
        <f>IF($A483="","",MAX(0,$I483-$J483))</f>
        <v/>
      </c>
      <c r="L483" s="11" t="n"/>
      <c r="M483" s="15">
        <f>IF(OR($B483="", $L483=""),"", $B483+IFERROR(VLOOKUP($L483,Terms!$A:$B,2,FALSE),0))</f>
        <v/>
      </c>
      <c r="N483" s="16">
        <f>IF(OR($M483="", $K483&lt;=0),"", Settings!$B$3-$M483)</f>
        <v/>
      </c>
      <c r="O483" s="11">
        <f>IF($A483="","",IF($K483=0,"Paid",IF($J483=0,"Open","Partially Paid")))</f>
        <v/>
      </c>
      <c r="P483" s="11" t="n"/>
      <c r="Q483" s="11" t="n"/>
    </row>
    <row r="484">
      <c r="A484" s="11" t="n"/>
      <c r="B484" s="15" t="n"/>
      <c r="C484" s="11" t="n"/>
      <c r="D484" s="11">
        <f>IF($C484="","",IFERROR(VLOOKUP($C484,Vendors!$A:$B,2,FALSE),""))</f>
        <v/>
      </c>
      <c r="E484" s="11" t="n"/>
      <c r="F484" s="14" t="n"/>
      <c r="G484" s="17" t="n"/>
      <c r="H484" s="14">
        <f>IF($F484="","",ROUND($F484*$G484,0))</f>
        <v/>
      </c>
      <c r="I484" s="14">
        <f>IF($F484="","",$F484+$H484)</f>
        <v/>
      </c>
      <c r="J484" s="14">
        <f>IF($A484="","",SUMIFS(AP_Payments!$D:$D,AP_Payments!$B:$B,$A484))</f>
        <v/>
      </c>
      <c r="K484" s="14">
        <f>IF($A484="","",MAX(0,$I484-$J484))</f>
        <v/>
      </c>
      <c r="L484" s="11" t="n"/>
      <c r="M484" s="15">
        <f>IF(OR($B484="", $L484=""),"", $B484+IFERROR(VLOOKUP($L484,Terms!$A:$B,2,FALSE),0))</f>
        <v/>
      </c>
      <c r="N484" s="16">
        <f>IF(OR($M484="", $K484&lt;=0),"", Settings!$B$3-$M484)</f>
        <v/>
      </c>
      <c r="O484" s="11">
        <f>IF($A484="","",IF($K484=0,"Paid",IF($J484=0,"Open","Partially Paid")))</f>
        <v/>
      </c>
      <c r="P484" s="11" t="n"/>
      <c r="Q484" s="11" t="n"/>
    </row>
    <row r="485">
      <c r="A485" s="11" t="n"/>
      <c r="B485" s="15" t="n"/>
      <c r="C485" s="11" t="n"/>
      <c r="D485" s="11">
        <f>IF($C485="","",IFERROR(VLOOKUP($C485,Vendors!$A:$B,2,FALSE),""))</f>
        <v/>
      </c>
      <c r="E485" s="11" t="n"/>
      <c r="F485" s="14" t="n"/>
      <c r="G485" s="17" t="n"/>
      <c r="H485" s="14">
        <f>IF($F485="","",ROUND($F485*$G485,0))</f>
        <v/>
      </c>
      <c r="I485" s="14">
        <f>IF($F485="","",$F485+$H485)</f>
        <v/>
      </c>
      <c r="J485" s="14">
        <f>IF($A485="","",SUMIFS(AP_Payments!$D:$D,AP_Payments!$B:$B,$A485))</f>
        <v/>
      </c>
      <c r="K485" s="14">
        <f>IF($A485="","",MAX(0,$I485-$J485))</f>
        <v/>
      </c>
      <c r="L485" s="11" t="n"/>
      <c r="M485" s="15">
        <f>IF(OR($B485="", $L485=""),"", $B485+IFERROR(VLOOKUP($L485,Terms!$A:$B,2,FALSE),0))</f>
        <v/>
      </c>
      <c r="N485" s="16">
        <f>IF(OR($M485="", $K485&lt;=0),"", Settings!$B$3-$M485)</f>
        <v/>
      </c>
      <c r="O485" s="11">
        <f>IF($A485="","",IF($K485=0,"Paid",IF($J485=0,"Open","Partially Paid")))</f>
        <v/>
      </c>
      <c r="P485" s="11" t="n"/>
      <c r="Q485" s="11" t="n"/>
    </row>
    <row r="486">
      <c r="A486" s="11" t="n"/>
      <c r="B486" s="15" t="n"/>
      <c r="C486" s="11" t="n"/>
      <c r="D486" s="11">
        <f>IF($C486="","",IFERROR(VLOOKUP($C486,Vendors!$A:$B,2,FALSE),""))</f>
        <v/>
      </c>
      <c r="E486" s="11" t="n"/>
      <c r="F486" s="14" t="n"/>
      <c r="G486" s="17" t="n"/>
      <c r="H486" s="14">
        <f>IF($F486="","",ROUND($F486*$G486,0))</f>
        <v/>
      </c>
      <c r="I486" s="14">
        <f>IF($F486="","",$F486+$H486)</f>
        <v/>
      </c>
      <c r="J486" s="14">
        <f>IF($A486="","",SUMIFS(AP_Payments!$D:$D,AP_Payments!$B:$B,$A486))</f>
        <v/>
      </c>
      <c r="K486" s="14">
        <f>IF($A486="","",MAX(0,$I486-$J486))</f>
        <v/>
      </c>
      <c r="L486" s="11" t="n"/>
      <c r="M486" s="15">
        <f>IF(OR($B486="", $L486=""),"", $B486+IFERROR(VLOOKUP($L486,Terms!$A:$B,2,FALSE),0))</f>
        <v/>
      </c>
      <c r="N486" s="16">
        <f>IF(OR($M486="", $K486&lt;=0),"", Settings!$B$3-$M486)</f>
        <v/>
      </c>
      <c r="O486" s="11">
        <f>IF($A486="","",IF($K486=0,"Paid",IF($J486=0,"Open","Partially Paid")))</f>
        <v/>
      </c>
      <c r="P486" s="11" t="n"/>
      <c r="Q486" s="11" t="n"/>
    </row>
    <row r="487">
      <c r="A487" s="11" t="n"/>
      <c r="B487" s="15" t="n"/>
      <c r="C487" s="11" t="n"/>
      <c r="D487" s="11">
        <f>IF($C487="","",IFERROR(VLOOKUP($C487,Vendors!$A:$B,2,FALSE),""))</f>
        <v/>
      </c>
      <c r="E487" s="11" t="n"/>
      <c r="F487" s="14" t="n"/>
      <c r="G487" s="17" t="n"/>
      <c r="H487" s="14">
        <f>IF($F487="","",ROUND($F487*$G487,0))</f>
        <v/>
      </c>
      <c r="I487" s="14">
        <f>IF($F487="","",$F487+$H487)</f>
        <v/>
      </c>
      <c r="J487" s="14">
        <f>IF($A487="","",SUMIFS(AP_Payments!$D:$D,AP_Payments!$B:$B,$A487))</f>
        <v/>
      </c>
      <c r="K487" s="14">
        <f>IF($A487="","",MAX(0,$I487-$J487))</f>
        <v/>
      </c>
      <c r="L487" s="11" t="n"/>
      <c r="M487" s="15">
        <f>IF(OR($B487="", $L487=""),"", $B487+IFERROR(VLOOKUP($L487,Terms!$A:$B,2,FALSE),0))</f>
        <v/>
      </c>
      <c r="N487" s="16">
        <f>IF(OR($M487="", $K487&lt;=0),"", Settings!$B$3-$M487)</f>
        <v/>
      </c>
      <c r="O487" s="11">
        <f>IF($A487="","",IF($K487=0,"Paid",IF($J487=0,"Open","Partially Paid")))</f>
        <v/>
      </c>
      <c r="P487" s="11" t="n"/>
      <c r="Q487" s="11" t="n"/>
    </row>
    <row r="488">
      <c r="A488" s="11" t="n"/>
      <c r="B488" s="15" t="n"/>
      <c r="C488" s="11" t="n"/>
      <c r="D488" s="11">
        <f>IF($C488="","",IFERROR(VLOOKUP($C488,Vendors!$A:$B,2,FALSE),""))</f>
        <v/>
      </c>
      <c r="E488" s="11" t="n"/>
      <c r="F488" s="14" t="n"/>
      <c r="G488" s="17" t="n"/>
      <c r="H488" s="14">
        <f>IF($F488="","",ROUND($F488*$G488,0))</f>
        <v/>
      </c>
      <c r="I488" s="14">
        <f>IF($F488="","",$F488+$H488)</f>
        <v/>
      </c>
      <c r="J488" s="14">
        <f>IF($A488="","",SUMIFS(AP_Payments!$D:$D,AP_Payments!$B:$B,$A488))</f>
        <v/>
      </c>
      <c r="K488" s="14">
        <f>IF($A488="","",MAX(0,$I488-$J488))</f>
        <v/>
      </c>
      <c r="L488" s="11" t="n"/>
      <c r="M488" s="15">
        <f>IF(OR($B488="", $L488=""),"", $B488+IFERROR(VLOOKUP($L488,Terms!$A:$B,2,FALSE),0))</f>
        <v/>
      </c>
      <c r="N488" s="16">
        <f>IF(OR($M488="", $K488&lt;=0),"", Settings!$B$3-$M488)</f>
        <v/>
      </c>
      <c r="O488" s="11">
        <f>IF($A488="","",IF($K488=0,"Paid",IF($J488=0,"Open","Partially Paid")))</f>
        <v/>
      </c>
      <c r="P488" s="11" t="n"/>
      <c r="Q488" s="11" t="n"/>
    </row>
    <row r="489">
      <c r="A489" s="11" t="n"/>
      <c r="B489" s="15" t="n"/>
      <c r="C489" s="11" t="n"/>
      <c r="D489" s="11">
        <f>IF($C489="","",IFERROR(VLOOKUP($C489,Vendors!$A:$B,2,FALSE),""))</f>
        <v/>
      </c>
      <c r="E489" s="11" t="n"/>
      <c r="F489" s="14" t="n"/>
      <c r="G489" s="17" t="n"/>
      <c r="H489" s="14">
        <f>IF($F489="","",ROUND($F489*$G489,0))</f>
        <v/>
      </c>
      <c r="I489" s="14">
        <f>IF($F489="","",$F489+$H489)</f>
        <v/>
      </c>
      <c r="J489" s="14">
        <f>IF($A489="","",SUMIFS(AP_Payments!$D:$D,AP_Payments!$B:$B,$A489))</f>
        <v/>
      </c>
      <c r="K489" s="14">
        <f>IF($A489="","",MAX(0,$I489-$J489))</f>
        <v/>
      </c>
      <c r="L489" s="11" t="n"/>
      <c r="M489" s="15">
        <f>IF(OR($B489="", $L489=""),"", $B489+IFERROR(VLOOKUP($L489,Terms!$A:$B,2,FALSE),0))</f>
        <v/>
      </c>
      <c r="N489" s="16">
        <f>IF(OR($M489="", $K489&lt;=0),"", Settings!$B$3-$M489)</f>
        <v/>
      </c>
      <c r="O489" s="11">
        <f>IF($A489="","",IF($K489=0,"Paid",IF($J489=0,"Open","Partially Paid")))</f>
        <v/>
      </c>
      <c r="P489" s="11" t="n"/>
      <c r="Q489" s="11" t="n"/>
    </row>
    <row r="490">
      <c r="A490" s="11" t="n"/>
      <c r="B490" s="15" t="n"/>
      <c r="C490" s="11" t="n"/>
      <c r="D490" s="11">
        <f>IF($C490="","",IFERROR(VLOOKUP($C490,Vendors!$A:$B,2,FALSE),""))</f>
        <v/>
      </c>
      <c r="E490" s="11" t="n"/>
      <c r="F490" s="14" t="n"/>
      <c r="G490" s="17" t="n"/>
      <c r="H490" s="14">
        <f>IF($F490="","",ROUND($F490*$G490,0))</f>
        <v/>
      </c>
      <c r="I490" s="14">
        <f>IF($F490="","",$F490+$H490)</f>
        <v/>
      </c>
      <c r="J490" s="14">
        <f>IF($A490="","",SUMIFS(AP_Payments!$D:$D,AP_Payments!$B:$B,$A490))</f>
        <v/>
      </c>
      <c r="K490" s="14">
        <f>IF($A490="","",MAX(0,$I490-$J490))</f>
        <v/>
      </c>
      <c r="L490" s="11" t="n"/>
      <c r="M490" s="15">
        <f>IF(OR($B490="", $L490=""),"", $B490+IFERROR(VLOOKUP($L490,Terms!$A:$B,2,FALSE),0))</f>
        <v/>
      </c>
      <c r="N490" s="16">
        <f>IF(OR($M490="", $K490&lt;=0),"", Settings!$B$3-$M490)</f>
        <v/>
      </c>
      <c r="O490" s="11">
        <f>IF($A490="","",IF($K490=0,"Paid",IF($J490=0,"Open","Partially Paid")))</f>
        <v/>
      </c>
      <c r="P490" s="11" t="n"/>
      <c r="Q490" s="11" t="n"/>
    </row>
    <row r="491">
      <c r="A491" s="11" t="n"/>
      <c r="B491" s="15" t="n"/>
      <c r="C491" s="11" t="n"/>
      <c r="D491" s="11">
        <f>IF($C491="","",IFERROR(VLOOKUP($C491,Vendors!$A:$B,2,FALSE),""))</f>
        <v/>
      </c>
      <c r="E491" s="11" t="n"/>
      <c r="F491" s="14" t="n"/>
      <c r="G491" s="17" t="n"/>
      <c r="H491" s="14">
        <f>IF($F491="","",ROUND($F491*$G491,0))</f>
        <v/>
      </c>
      <c r="I491" s="14">
        <f>IF($F491="","",$F491+$H491)</f>
        <v/>
      </c>
      <c r="J491" s="14">
        <f>IF($A491="","",SUMIFS(AP_Payments!$D:$D,AP_Payments!$B:$B,$A491))</f>
        <v/>
      </c>
      <c r="K491" s="14">
        <f>IF($A491="","",MAX(0,$I491-$J491))</f>
        <v/>
      </c>
      <c r="L491" s="11" t="n"/>
      <c r="M491" s="15">
        <f>IF(OR($B491="", $L491=""),"", $B491+IFERROR(VLOOKUP($L491,Terms!$A:$B,2,FALSE),0))</f>
        <v/>
      </c>
      <c r="N491" s="16">
        <f>IF(OR($M491="", $K491&lt;=0),"", Settings!$B$3-$M491)</f>
        <v/>
      </c>
      <c r="O491" s="11">
        <f>IF($A491="","",IF($K491=0,"Paid",IF($J491=0,"Open","Partially Paid")))</f>
        <v/>
      </c>
      <c r="P491" s="11" t="n"/>
      <c r="Q491" s="11" t="n"/>
    </row>
    <row r="492">
      <c r="A492" s="11" t="n"/>
      <c r="B492" s="15" t="n"/>
      <c r="C492" s="11" t="n"/>
      <c r="D492" s="11">
        <f>IF($C492="","",IFERROR(VLOOKUP($C492,Vendors!$A:$B,2,FALSE),""))</f>
        <v/>
      </c>
      <c r="E492" s="11" t="n"/>
      <c r="F492" s="14" t="n"/>
      <c r="G492" s="17" t="n"/>
      <c r="H492" s="14">
        <f>IF($F492="","",ROUND($F492*$G492,0))</f>
        <v/>
      </c>
      <c r="I492" s="14">
        <f>IF($F492="","",$F492+$H492)</f>
        <v/>
      </c>
      <c r="J492" s="14">
        <f>IF($A492="","",SUMIFS(AP_Payments!$D:$D,AP_Payments!$B:$B,$A492))</f>
        <v/>
      </c>
      <c r="K492" s="14">
        <f>IF($A492="","",MAX(0,$I492-$J492))</f>
        <v/>
      </c>
      <c r="L492" s="11" t="n"/>
      <c r="M492" s="15">
        <f>IF(OR($B492="", $L492=""),"", $B492+IFERROR(VLOOKUP($L492,Terms!$A:$B,2,FALSE),0))</f>
        <v/>
      </c>
      <c r="N492" s="16">
        <f>IF(OR($M492="", $K492&lt;=0),"", Settings!$B$3-$M492)</f>
        <v/>
      </c>
      <c r="O492" s="11">
        <f>IF($A492="","",IF($K492=0,"Paid",IF($J492=0,"Open","Partially Paid")))</f>
        <v/>
      </c>
      <c r="P492" s="11" t="n"/>
      <c r="Q492" s="11" t="n"/>
    </row>
    <row r="493">
      <c r="A493" s="11" t="n"/>
      <c r="B493" s="15" t="n"/>
      <c r="C493" s="11" t="n"/>
      <c r="D493" s="11">
        <f>IF($C493="","",IFERROR(VLOOKUP($C493,Vendors!$A:$B,2,FALSE),""))</f>
        <v/>
      </c>
      <c r="E493" s="11" t="n"/>
      <c r="F493" s="14" t="n"/>
      <c r="G493" s="17" t="n"/>
      <c r="H493" s="14">
        <f>IF($F493="","",ROUND($F493*$G493,0))</f>
        <v/>
      </c>
      <c r="I493" s="14">
        <f>IF($F493="","",$F493+$H493)</f>
        <v/>
      </c>
      <c r="J493" s="14">
        <f>IF($A493="","",SUMIFS(AP_Payments!$D:$D,AP_Payments!$B:$B,$A493))</f>
        <v/>
      </c>
      <c r="K493" s="14">
        <f>IF($A493="","",MAX(0,$I493-$J493))</f>
        <v/>
      </c>
      <c r="L493" s="11" t="n"/>
      <c r="M493" s="15">
        <f>IF(OR($B493="", $L493=""),"", $B493+IFERROR(VLOOKUP($L493,Terms!$A:$B,2,FALSE),0))</f>
        <v/>
      </c>
      <c r="N493" s="16">
        <f>IF(OR($M493="", $K493&lt;=0),"", Settings!$B$3-$M493)</f>
        <v/>
      </c>
      <c r="O493" s="11">
        <f>IF($A493="","",IF($K493=0,"Paid",IF($J493=0,"Open","Partially Paid")))</f>
        <v/>
      </c>
      <c r="P493" s="11" t="n"/>
      <c r="Q493" s="11" t="n"/>
    </row>
    <row r="494">
      <c r="A494" s="11" t="n"/>
      <c r="B494" s="15" t="n"/>
      <c r="C494" s="11" t="n"/>
      <c r="D494" s="11">
        <f>IF($C494="","",IFERROR(VLOOKUP($C494,Vendors!$A:$B,2,FALSE),""))</f>
        <v/>
      </c>
      <c r="E494" s="11" t="n"/>
      <c r="F494" s="14" t="n"/>
      <c r="G494" s="17" t="n"/>
      <c r="H494" s="14">
        <f>IF($F494="","",ROUND($F494*$G494,0))</f>
        <v/>
      </c>
      <c r="I494" s="14">
        <f>IF($F494="","",$F494+$H494)</f>
        <v/>
      </c>
      <c r="J494" s="14">
        <f>IF($A494="","",SUMIFS(AP_Payments!$D:$D,AP_Payments!$B:$B,$A494))</f>
        <v/>
      </c>
      <c r="K494" s="14">
        <f>IF($A494="","",MAX(0,$I494-$J494))</f>
        <v/>
      </c>
      <c r="L494" s="11" t="n"/>
      <c r="M494" s="15">
        <f>IF(OR($B494="", $L494=""),"", $B494+IFERROR(VLOOKUP($L494,Terms!$A:$B,2,FALSE),0))</f>
        <v/>
      </c>
      <c r="N494" s="16">
        <f>IF(OR($M494="", $K494&lt;=0),"", Settings!$B$3-$M494)</f>
        <v/>
      </c>
      <c r="O494" s="11">
        <f>IF($A494="","",IF($K494=0,"Paid",IF($J494=0,"Open","Partially Paid")))</f>
        <v/>
      </c>
      <c r="P494" s="11" t="n"/>
      <c r="Q494" s="11" t="n"/>
    </row>
    <row r="495">
      <c r="A495" s="11" t="n"/>
      <c r="B495" s="15" t="n"/>
      <c r="C495" s="11" t="n"/>
      <c r="D495" s="11">
        <f>IF($C495="","",IFERROR(VLOOKUP($C495,Vendors!$A:$B,2,FALSE),""))</f>
        <v/>
      </c>
      <c r="E495" s="11" t="n"/>
      <c r="F495" s="14" t="n"/>
      <c r="G495" s="17" t="n"/>
      <c r="H495" s="14">
        <f>IF($F495="","",ROUND($F495*$G495,0))</f>
        <v/>
      </c>
      <c r="I495" s="14">
        <f>IF($F495="","",$F495+$H495)</f>
        <v/>
      </c>
      <c r="J495" s="14">
        <f>IF($A495="","",SUMIFS(AP_Payments!$D:$D,AP_Payments!$B:$B,$A495))</f>
        <v/>
      </c>
      <c r="K495" s="14">
        <f>IF($A495="","",MAX(0,$I495-$J495))</f>
        <v/>
      </c>
      <c r="L495" s="11" t="n"/>
      <c r="M495" s="15">
        <f>IF(OR($B495="", $L495=""),"", $B495+IFERROR(VLOOKUP($L495,Terms!$A:$B,2,FALSE),0))</f>
        <v/>
      </c>
      <c r="N495" s="16">
        <f>IF(OR($M495="", $K495&lt;=0),"", Settings!$B$3-$M495)</f>
        <v/>
      </c>
      <c r="O495" s="11">
        <f>IF($A495="","",IF($K495=0,"Paid",IF($J495=0,"Open","Partially Paid")))</f>
        <v/>
      </c>
      <c r="P495" s="11" t="n"/>
      <c r="Q495" s="11" t="n"/>
    </row>
    <row r="496">
      <c r="A496" s="11" t="n"/>
      <c r="B496" s="15" t="n"/>
      <c r="C496" s="11" t="n"/>
      <c r="D496" s="11">
        <f>IF($C496="","",IFERROR(VLOOKUP($C496,Vendors!$A:$B,2,FALSE),""))</f>
        <v/>
      </c>
      <c r="E496" s="11" t="n"/>
      <c r="F496" s="14" t="n"/>
      <c r="G496" s="17" t="n"/>
      <c r="H496" s="14">
        <f>IF($F496="","",ROUND($F496*$G496,0))</f>
        <v/>
      </c>
      <c r="I496" s="14">
        <f>IF($F496="","",$F496+$H496)</f>
        <v/>
      </c>
      <c r="J496" s="14">
        <f>IF($A496="","",SUMIFS(AP_Payments!$D:$D,AP_Payments!$B:$B,$A496))</f>
        <v/>
      </c>
      <c r="K496" s="14">
        <f>IF($A496="","",MAX(0,$I496-$J496))</f>
        <v/>
      </c>
      <c r="L496" s="11" t="n"/>
      <c r="M496" s="15">
        <f>IF(OR($B496="", $L496=""),"", $B496+IFERROR(VLOOKUP($L496,Terms!$A:$B,2,FALSE),0))</f>
        <v/>
      </c>
      <c r="N496" s="16">
        <f>IF(OR($M496="", $K496&lt;=0),"", Settings!$B$3-$M496)</f>
        <v/>
      </c>
      <c r="O496" s="11">
        <f>IF($A496="","",IF($K496=0,"Paid",IF($J496=0,"Open","Partially Paid")))</f>
        <v/>
      </c>
      <c r="P496" s="11" t="n"/>
      <c r="Q496" s="11" t="n"/>
    </row>
    <row r="497">
      <c r="A497" s="11" t="n"/>
      <c r="B497" s="15" t="n"/>
      <c r="C497" s="11" t="n"/>
      <c r="D497" s="11">
        <f>IF($C497="","",IFERROR(VLOOKUP($C497,Vendors!$A:$B,2,FALSE),""))</f>
        <v/>
      </c>
      <c r="E497" s="11" t="n"/>
      <c r="F497" s="14" t="n"/>
      <c r="G497" s="17" t="n"/>
      <c r="H497" s="14">
        <f>IF($F497="","",ROUND($F497*$G497,0))</f>
        <v/>
      </c>
      <c r="I497" s="14">
        <f>IF($F497="","",$F497+$H497)</f>
        <v/>
      </c>
      <c r="J497" s="14">
        <f>IF($A497="","",SUMIFS(AP_Payments!$D:$D,AP_Payments!$B:$B,$A497))</f>
        <v/>
      </c>
      <c r="K497" s="14">
        <f>IF($A497="","",MAX(0,$I497-$J497))</f>
        <v/>
      </c>
      <c r="L497" s="11" t="n"/>
      <c r="M497" s="15">
        <f>IF(OR($B497="", $L497=""),"", $B497+IFERROR(VLOOKUP($L497,Terms!$A:$B,2,FALSE),0))</f>
        <v/>
      </c>
      <c r="N497" s="16">
        <f>IF(OR($M497="", $K497&lt;=0),"", Settings!$B$3-$M497)</f>
        <v/>
      </c>
      <c r="O497" s="11">
        <f>IF($A497="","",IF($K497=0,"Paid",IF($J497=0,"Open","Partially Paid")))</f>
        <v/>
      </c>
      <c r="P497" s="11" t="n"/>
      <c r="Q497" s="11" t="n"/>
    </row>
    <row r="498">
      <c r="A498" s="11" t="n"/>
      <c r="B498" s="15" t="n"/>
      <c r="C498" s="11" t="n"/>
      <c r="D498" s="11">
        <f>IF($C498="","",IFERROR(VLOOKUP($C498,Vendors!$A:$B,2,FALSE),""))</f>
        <v/>
      </c>
      <c r="E498" s="11" t="n"/>
      <c r="F498" s="14" t="n"/>
      <c r="G498" s="17" t="n"/>
      <c r="H498" s="14">
        <f>IF($F498="","",ROUND($F498*$G498,0))</f>
        <v/>
      </c>
      <c r="I498" s="14">
        <f>IF($F498="","",$F498+$H498)</f>
        <v/>
      </c>
      <c r="J498" s="14">
        <f>IF($A498="","",SUMIFS(AP_Payments!$D:$D,AP_Payments!$B:$B,$A498))</f>
        <v/>
      </c>
      <c r="K498" s="14">
        <f>IF($A498="","",MAX(0,$I498-$J498))</f>
        <v/>
      </c>
      <c r="L498" s="11" t="n"/>
      <c r="M498" s="15">
        <f>IF(OR($B498="", $L498=""),"", $B498+IFERROR(VLOOKUP($L498,Terms!$A:$B,2,FALSE),0))</f>
        <v/>
      </c>
      <c r="N498" s="16">
        <f>IF(OR($M498="", $K498&lt;=0),"", Settings!$B$3-$M498)</f>
        <v/>
      </c>
      <c r="O498" s="11">
        <f>IF($A498="","",IF($K498=0,"Paid",IF($J498=0,"Open","Partially Paid")))</f>
        <v/>
      </c>
      <c r="P498" s="11" t="n"/>
      <c r="Q498" s="11" t="n"/>
    </row>
    <row r="499">
      <c r="A499" s="11" t="n"/>
      <c r="B499" s="15" t="n"/>
      <c r="C499" s="11" t="n"/>
      <c r="D499" s="11">
        <f>IF($C499="","",IFERROR(VLOOKUP($C499,Vendors!$A:$B,2,FALSE),""))</f>
        <v/>
      </c>
      <c r="E499" s="11" t="n"/>
      <c r="F499" s="14" t="n"/>
      <c r="G499" s="17" t="n"/>
      <c r="H499" s="14">
        <f>IF($F499="","",ROUND($F499*$G499,0))</f>
        <v/>
      </c>
      <c r="I499" s="14">
        <f>IF($F499="","",$F499+$H499)</f>
        <v/>
      </c>
      <c r="J499" s="14">
        <f>IF($A499="","",SUMIFS(AP_Payments!$D:$D,AP_Payments!$B:$B,$A499))</f>
        <v/>
      </c>
      <c r="K499" s="14">
        <f>IF($A499="","",MAX(0,$I499-$J499))</f>
        <v/>
      </c>
      <c r="L499" s="11" t="n"/>
      <c r="M499" s="15">
        <f>IF(OR($B499="", $L499=""),"", $B499+IFERROR(VLOOKUP($L499,Terms!$A:$B,2,FALSE),0))</f>
        <v/>
      </c>
      <c r="N499" s="16">
        <f>IF(OR($M499="", $K499&lt;=0),"", Settings!$B$3-$M499)</f>
        <v/>
      </c>
      <c r="O499" s="11">
        <f>IF($A499="","",IF($K499=0,"Paid",IF($J499=0,"Open","Partially Paid")))</f>
        <v/>
      </c>
      <c r="P499" s="11" t="n"/>
      <c r="Q499" s="11" t="n"/>
    </row>
    <row r="500">
      <c r="A500" s="11" t="n"/>
      <c r="B500" s="15" t="n"/>
      <c r="C500" s="11" t="n"/>
      <c r="D500" s="11">
        <f>IF($C500="","",IFERROR(VLOOKUP($C500,Vendors!$A:$B,2,FALSE),""))</f>
        <v/>
      </c>
      <c r="E500" s="11" t="n"/>
      <c r="F500" s="14" t="n"/>
      <c r="G500" s="17" t="n"/>
      <c r="H500" s="14">
        <f>IF($F500="","",ROUND($F500*$G500,0))</f>
        <v/>
      </c>
      <c r="I500" s="14">
        <f>IF($F500="","",$F500+$H500)</f>
        <v/>
      </c>
      <c r="J500" s="14">
        <f>IF($A500="","",SUMIFS(AP_Payments!$D:$D,AP_Payments!$B:$B,$A500))</f>
        <v/>
      </c>
      <c r="K500" s="14">
        <f>IF($A500="","",MAX(0,$I500-$J500))</f>
        <v/>
      </c>
      <c r="L500" s="11" t="n"/>
      <c r="M500" s="15">
        <f>IF(OR($B500="", $L500=""),"", $B500+IFERROR(VLOOKUP($L500,Terms!$A:$B,2,FALSE),0))</f>
        <v/>
      </c>
      <c r="N500" s="16">
        <f>IF(OR($M500="", $K500&lt;=0),"", Settings!$B$3-$M500)</f>
        <v/>
      </c>
      <c r="O500" s="11">
        <f>IF($A500="","",IF($K500=0,"Paid",IF($J500=0,"Open","Partially Paid")))</f>
        <v/>
      </c>
      <c r="P500" s="11" t="n"/>
      <c r="Q500" s="11" t="n"/>
    </row>
    <row r="501">
      <c r="A501" s="11" t="n"/>
      <c r="B501" s="15" t="n"/>
      <c r="C501" s="11" t="n"/>
      <c r="D501" s="11">
        <f>IF($C501="","",IFERROR(VLOOKUP($C501,Vendors!$A:$B,2,FALSE),""))</f>
        <v/>
      </c>
      <c r="E501" s="11" t="n"/>
      <c r="F501" s="14" t="n"/>
      <c r="G501" s="17" t="n"/>
      <c r="H501" s="14">
        <f>IF($F501="","",ROUND($F501*$G501,0))</f>
        <v/>
      </c>
      <c r="I501" s="14">
        <f>IF($F501="","",$F501+$H501)</f>
        <v/>
      </c>
      <c r="J501" s="14">
        <f>IF($A501="","",SUMIFS(AP_Payments!$D:$D,AP_Payments!$B:$B,$A501))</f>
        <v/>
      </c>
      <c r="K501" s="14">
        <f>IF($A501="","",MAX(0,$I501-$J501))</f>
        <v/>
      </c>
      <c r="L501" s="11" t="n"/>
      <c r="M501" s="15">
        <f>IF(OR($B501="", $L501=""),"", $B501+IFERROR(VLOOKUP($L501,Terms!$A:$B,2,FALSE),0))</f>
        <v/>
      </c>
      <c r="N501" s="16">
        <f>IF(OR($M501="", $K501&lt;=0),"", Settings!$B$3-$M501)</f>
        <v/>
      </c>
      <c r="O501" s="11">
        <f>IF($A501="","",IF($K501=0,"Paid",IF($J501=0,"Open","Partially Paid")))</f>
        <v/>
      </c>
      <c r="P501" s="11" t="n"/>
      <c r="Q501" s="11" t="n"/>
    </row>
    <row r="502">
      <c r="A502" s="11" t="n"/>
      <c r="B502" s="15" t="n"/>
      <c r="C502" s="11" t="n"/>
      <c r="D502" s="11">
        <f>IF($C502="","",IFERROR(VLOOKUP($C502,Vendors!$A:$B,2,FALSE),""))</f>
        <v/>
      </c>
      <c r="E502" s="11" t="n"/>
      <c r="F502" s="14" t="n"/>
      <c r="G502" s="17" t="n"/>
      <c r="H502" s="14">
        <f>IF($F502="","",ROUND($F502*$G502,0))</f>
        <v/>
      </c>
      <c r="I502" s="14">
        <f>IF($F502="","",$F502+$H502)</f>
        <v/>
      </c>
      <c r="J502" s="14">
        <f>IF($A502="","",SUMIFS(AP_Payments!$D:$D,AP_Payments!$B:$B,$A502))</f>
        <v/>
      </c>
      <c r="K502" s="14">
        <f>IF($A502="","",MAX(0,$I502-$J502))</f>
        <v/>
      </c>
      <c r="L502" s="11" t="n"/>
      <c r="M502" s="15">
        <f>IF(OR($B502="", $L502=""),"", $B502+IFERROR(VLOOKUP($L502,Terms!$A:$B,2,FALSE),0))</f>
        <v/>
      </c>
      <c r="N502" s="16">
        <f>IF(OR($M502="", $K502&lt;=0),"", Settings!$B$3-$M502)</f>
        <v/>
      </c>
      <c r="O502" s="11">
        <f>IF($A502="","",IF($K502=0,"Paid",IF($J502=0,"Open","Partially Paid")))</f>
        <v/>
      </c>
      <c r="P502" s="11" t="n"/>
      <c r="Q502" s="11" t="n"/>
    </row>
    <row r="503">
      <c r="A503" s="11" t="n"/>
      <c r="B503" s="15" t="n"/>
      <c r="C503" s="11" t="n"/>
      <c r="D503" s="11">
        <f>IF($C503="","",IFERROR(VLOOKUP($C503,Vendors!$A:$B,2,FALSE),""))</f>
        <v/>
      </c>
      <c r="E503" s="11" t="n"/>
      <c r="F503" s="14" t="n"/>
      <c r="G503" s="17" t="n"/>
      <c r="H503" s="14">
        <f>IF($F503="","",ROUND($F503*$G503,0))</f>
        <v/>
      </c>
      <c r="I503" s="14">
        <f>IF($F503="","",$F503+$H503)</f>
        <v/>
      </c>
      <c r="J503" s="14">
        <f>IF($A503="","",SUMIFS(AP_Payments!$D:$D,AP_Payments!$B:$B,$A503))</f>
        <v/>
      </c>
      <c r="K503" s="14">
        <f>IF($A503="","",MAX(0,$I503-$J503))</f>
        <v/>
      </c>
      <c r="L503" s="11" t="n"/>
      <c r="M503" s="15">
        <f>IF(OR($B503="", $L503=""),"", $B503+IFERROR(VLOOKUP($L503,Terms!$A:$B,2,FALSE),0))</f>
        <v/>
      </c>
      <c r="N503" s="16">
        <f>IF(OR($M503="", $K503&lt;=0),"", Settings!$B$3-$M503)</f>
        <v/>
      </c>
      <c r="O503" s="11">
        <f>IF($A503="","",IF($K503=0,"Paid",IF($J503=0,"Open","Partially Paid")))</f>
        <v/>
      </c>
      <c r="P503" s="11" t="n"/>
      <c r="Q503" s="11" t="n"/>
    </row>
    <row r="504">
      <c r="A504" s="11" t="n"/>
      <c r="B504" s="15" t="n"/>
      <c r="C504" s="11" t="n"/>
      <c r="D504" s="11">
        <f>IF($C504="","",IFERROR(VLOOKUP($C504,Vendors!$A:$B,2,FALSE),""))</f>
        <v/>
      </c>
      <c r="E504" s="11" t="n"/>
      <c r="F504" s="14" t="n"/>
      <c r="G504" s="17" t="n"/>
      <c r="H504" s="14">
        <f>IF($F504="","",ROUND($F504*$G504,0))</f>
        <v/>
      </c>
      <c r="I504" s="14">
        <f>IF($F504="","",$F504+$H504)</f>
        <v/>
      </c>
      <c r="J504" s="14">
        <f>IF($A504="","",SUMIFS(AP_Payments!$D:$D,AP_Payments!$B:$B,$A504))</f>
        <v/>
      </c>
      <c r="K504" s="14">
        <f>IF($A504="","",MAX(0,$I504-$J504))</f>
        <v/>
      </c>
      <c r="L504" s="11" t="n"/>
      <c r="M504" s="15">
        <f>IF(OR($B504="", $L504=""),"", $B504+IFERROR(VLOOKUP($L504,Terms!$A:$B,2,FALSE),0))</f>
        <v/>
      </c>
      <c r="N504" s="16">
        <f>IF(OR($M504="", $K504&lt;=0),"", Settings!$B$3-$M504)</f>
        <v/>
      </c>
      <c r="O504" s="11">
        <f>IF($A504="","",IF($K504=0,"Paid",IF($J504=0,"Open","Partially Paid")))</f>
        <v/>
      </c>
      <c r="P504" s="11" t="n"/>
      <c r="Q504" s="11" t="n"/>
    </row>
    <row r="505">
      <c r="A505" s="11" t="n"/>
      <c r="B505" s="15" t="n"/>
      <c r="C505" s="11" t="n"/>
      <c r="D505" s="11">
        <f>IF($C505="","",IFERROR(VLOOKUP($C505,Vendors!$A:$B,2,FALSE),""))</f>
        <v/>
      </c>
      <c r="E505" s="11" t="n"/>
      <c r="F505" s="14" t="n"/>
      <c r="G505" s="17" t="n"/>
      <c r="H505" s="14">
        <f>IF($F505="","",ROUND($F505*$G505,0))</f>
        <v/>
      </c>
      <c r="I505" s="14">
        <f>IF($F505="","",$F505+$H505)</f>
        <v/>
      </c>
      <c r="J505" s="14">
        <f>IF($A505="","",SUMIFS(AP_Payments!$D:$D,AP_Payments!$B:$B,$A505))</f>
        <v/>
      </c>
      <c r="K505" s="14">
        <f>IF($A505="","",MAX(0,$I505-$J505))</f>
        <v/>
      </c>
      <c r="L505" s="11" t="n"/>
      <c r="M505" s="15">
        <f>IF(OR($B505="", $L505=""),"", $B505+IFERROR(VLOOKUP($L505,Terms!$A:$B,2,FALSE),0))</f>
        <v/>
      </c>
      <c r="N505" s="16">
        <f>IF(OR($M505="", $K505&lt;=0),"", Settings!$B$3-$M505)</f>
        <v/>
      </c>
      <c r="O505" s="11">
        <f>IF($A505="","",IF($K505=0,"Paid",IF($J505=0,"Open","Partially Paid")))</f>
        <v/>
      </c>
      <c r="P505" s="11" t="n"/>
      <c r="Q505" s="11" t="n"/>
    </row>
  </sheetData>
  <mergeCells count="1">
    <mergeCell ref="A1:Q1"/>
  </mergeCells>
  <conditionalFormatting sqref="A6:Q505">
    <cfRule type="expression" priority="1" dxfId="0">
      <formula>AND($K6&gt;0,$N6&gt;0)</formula>
    </cfRule>
    <cfRule type="expression" priority="2" dxfId="1">
      <formula>AND($K6&gt;0,$M6&lt;&gt;"",($M6-Settings!$B$3)&lt;=7,($M6-Settings!$B$3)&gt;=0)</formula>
    </cfRule>
  </conditionalFormatting>
  <dataValidations count="3">
    <dataValidation sqref="C3:C1002 C6:C505" showDropDown="0" showInputMessage="0" showErrorMessage="0" allowBlank="1" type="list">
      <formula1>=Vendors!$A$3:$A$202</formula1>
    </dataValidation>
    <dataValidation sqref="L6:L505" showDropDown="0" showInputMessage="0" showErrorMessage="0" allowBlank="1" type="list">
      <formula1>=Terms!$A$3:$A$200</formula1>
    </dataValidation>
    <dataValidation sqref="G6:G505" showDropDown="0" showInputMessage="0" showErrorMessage="0" allowBlank="1" type="list">
      <formula1>"0%,5%,8%,10%"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0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4" customWidth="1" min="4" max="4"/>
    <col width="14" customWidth="1" min="5" max="5"/>
    <col width="14" customWidth="1" min="6" max="6"/>
    <col width="14" customWidth="1" min="7" max="7"/>
    <col width="22" customWidth="1" min="8" max="8"/>
  </cols>
  <sheetData>
    <row r="1">
      <c r="A1" s="1" t="inlineStr">
        <is>
          <t>CHI TIỀN (AP) - PHIẾU CHI/PAYMENTS</t>
        </is>
      </c>
    </row>
    <row r="2">
      <c r="A2" s="8" t="inlineStr">
        <is>
          <t>Ngày chi</t>
        </is>
      </c>
      <c r="B2" s="8" t="inlineStr">
        <is>
          <t>Số Bill</t>
        </is>
      </c>
      <c r="C2" s="8" t="inlineStr">
        <is>
          <t>Mã NCC</t>
        </is>
      </c>
      <c r="D2" s="8" t="inlineStr">
        <is>
          <t>Số tiền chi</t>
        </is>
      </c>
      <c r="E2" s="8" t="inlineStr">
        <is>
          <t>Phương thức</t>
        </is>
      </c>
      <c r="F2" s="8" t="inlineStr">
        <is>
          <t>Số chứng từ</t>
        </is>
      </c>
      <c r="G2" s="8" t="inlineStr">
        <is>
          <t>Người chi</t>
        </is>
      </c>
      <c r="H2" s="8" t="inlineStr">
        <is>
          <t>Ghi chú</t>
        </is>
      </c>
    </row>
    <row r="3">
      <c r="A3" s="10" t="n"/>
      <c r="B3" s="9" t="n"/>
      <c r="C3" s="9" t="n"/>
      <c r="D3" s="12" t="n"/>
      <c r="E3" s="9" t="n"/>
      <c r="F3" s="9" t="n"/>
      <c r="G3" s="9" t="n"/>
      <c r="H3" s="9" t="n"/>
    </row>
    <row r="4">
      <c r="A4" s="10" t="n"/>
      <c r="B4" s="9" t="n"/>
      <c r="C4" s="9" t="n"/>
      <c r="D4" s="12" t="n"/>
      <c r="E4" s="9" t="n"/>
      <c r="F4" s="9" t="n"/>
      <c r="G4" s="9" t="n"/>
      <c r="H4" s="9" t="n"/>
    </row>
    <row r="5">
      <c r="A5" s="10" t="n"/>
      <c r="B5" s="9" t="n"/>
      <c r="C5" s="9" t="n"/>
      <c r="D5" s="12" t="n"/>
      <c r="E5" s="9" t="n"/>
      <c r="F5" s="9" t="n"/>
      <c r="G5" s="9" t="n"/>
      <c r="H5" s="9" t="n"/>
    </row>
    <row r="6">
      <c r="A6" s="10" t="n"/>
      <c r="B6" s="9" t="n"/>
      <c r="C6" s="9" t="n"/>
      <c r="D6" s="12" t="n"/>
      <c r="E6" s="9" t="n"/>
      <c r="F6" s="9" t="n"/>
      <c r="G6" s="9" t="n"/>
      <c r="H6" s="9" t="n"/>
    </row>
    <row r="7">
      <c r="A7" s="10" t="n"/>
      <c r="B7" s="9" t="n"/>
      <c r="C7" s="9" t="n"/>
      <c r="D7" s="12" t="n"/>
      <c r="E7" s="9" t="n"/>
      <c r="F7" s="9" t="n"/>
      <c r="G7" s="9" t="n"/>
      <c r="H7" s="9" t="n"/>
    </row>
    <row r="8">
      <c r="A8" s="10" t="n"/>
      <c r="B8" s="9" t="n"/>
      <c r="C8" s="9" t="n"/>
      <c r="D8" s="12" t="n"/>
      <c r="E8" s="9" t="n"/>
      <c r="F8" s="9" t="n"/>
      <c r="G8" s="9" t="n"/>
      <c r="H8" s="9" t="n"/>
    </row>
    <row r="9">
      <c r="A9" s="10" t="n"/>
      <c r="B9" s="9" t="n"/>
      <c r="C9" s="9" t="n"/>
      <c r="D9" s="12" t="n"/>
      <c r="E9" s="9" t="n"/>
      <c r="F9" s="9" t="n"/>
      <c r="G9" s="9" t="n"/>
      <c r="H9" s="9" t="n"/>
    </row>
    <row r="10">
      <c r="A10" s="10" t="n"/>
      <c r="B10" s="9" t="n"/>
      <c r="C10" s="9" t="n"/>
      <c r="D10" s="12" t="n"/>
      <c r="E10" s="9" t="n"/>
      <c r="F10" s="9" t="n"/>
      <c r="G10" s="9" t="n"/>
      <c r="H10" s="9" t="n"/>
    </row>
    <row r="11">
      <c r="A11" s="10" t="n"/>
      <c r="B11" s="9" t="n"/>
      <c r="C11" s="9" t="n"/>
      <c r="D11" s="12" t="n"/>
      <c r="E11" s="9" t="n"/>
      <c r="F11" s="9" t="n"/>
      <c r="G11" s="9" t="n"/>
      <c r="H11" s="9" t="n"/>
    </row>
    <row r="12">
      <c r="A12" s="10" t="n"/>
      <c r="B12" s="9" t="n"/>
      <c r="C12" s="9" t="n"/>
      <c r="D12" s="12" t="n"/>
      <c r="E12" s="9" t="n"/>
      <c r="F12" s="9" t="n"/>
      <c r="G12" s="9" t="n"/>
      <c r="H12" s="9" t="n"/>
    </row>
    <row r="13">
      <c r="A13" s="10" t="n"/>
      <c r="B13" s="9" t="n"/>
      <c r="C13" s="9" t="n"/>
      <c r="D13" s="12" t="n"/>
      <c r="E13" s="9" t="n"/>
      <c r="F13" s="9" t="n"/>
      <c r="G13" s="9" t="n"/>
      <c r="H13" s="9" t="n"/>
    </row>
    <row r="14">
      <c r="A14" s="10" t="n"/>
      <c r="B14" s="9" t="n"/>
      <c r="C14" s="9" t="n"/>
      <c r="D14" s="12" t="n"/>
      <c r="E14" s="9" t="n"/>
      <c r="F14" s="9" t="n"/>
      <c r="G14" s="9" t="n"/>
      <c r="H14" s="9" t="n"/>
    </row>
    <row r="15">
      <c r="A15" s="10" t="n"/>
      <c r="B15" s="9" t="n"/>
      <c r="C15" s="9" t="n"/>
      <c r="D15" s="12" t="n"/>
      <c r="E15" s="9" t="n"/>
      <c r="F15" s="9" t="n"/>
      <c r="G15" s="9" t="n"/>
      <c r="H15" s="9" t="n"/>
    </row>
    <row r="16">
      <c r="A16" s="10" t="n"/>
      <c r="B16" s="9" t="n"/>
      <c r="C16" s="9" t="n"/>
      <c r="D16" s="12" t="n"/>
      <c r="E16" s="9" t="n"/>
      <c r="F16" s="9" t="n"/>
      <c r="G16" s="9" t="n"/>
      <c r="H16" s="9" t="n"/>
    </row>
    <row r="17">
      <c r="A17" s="10" t="n"/>
      <c r="B17" s="9" t="n"/>
      <c r="C17" s="9" t="n"/>
      <c r="D17" s="12" t="n"/>
      <c r="E17" s="9" t="n"/>
      <c r="F17" s="9" t="n"/>
      <c r="G17" s="9" t="n"/>
      <c r="H17" s="9" t="n"/>
    </row>
    <row r="18">
      <c r="A18" s="10" t="n"/>
      <c r="B18" s="9" t="n"/>
      <c r="C18" s="9" t="n"/>
      <c r="D18" s="12" t="n"/>
      <c r="E18" s="9" t="n"/>
      <c r="F18" s="9" t="n"/>
      <c r="G18" s="9" t="n"/>
      <c r="H18" s="9" t="n"/>
    </row>
    <row r="19">
      <c r="A19" s="10" t="n"/>
      <c r="B19" s="9" t="n"/>
      <c r="C19" s="9" t="n"/>
      <c r="D19" s="12" t="n"/>
      <c r="E19" s="9" t="n"/>
      <c r="F19" s="9" t="n"/>
      <c r="G19" s="9" t="n"/>
      <c r="H19" s="9" t="n"/>
    </row>
    <row r="20">
      <c r="A20" s="10" t="n"/>
      <c r="B20" s="9" t="n"/>
      <c r="C20" s="9" t="n"/>
      <c r="D20" s="12" t="n"/>
      <c r="E20" s="9" t="n"/>
      <c r="F20" s="9" t="n"/>
      <c r="G20" s="9" t="n"/>
      <c r="H20" s="9" t="n"/>
    </row>
    <row r="21">
      <c r="A21" s="10" t="n"/>
      <c r="B21" s="9" t="n"/>
      <c r="C21" s="9" t="n"/>
      <c r="D21" s="12" t="n"/>
      <c r="E21" s="9" t="n"/>
      <c r="F21" s="9" t="n"/>
      <c r="G21" s="9" t="n"/>
      <c r="H21" s="9" t="n"/>
    </row>
    <row r="22">
      <c r="A22" s="10" t="n"/>
      <c r="B22" s="9" t="n"/>
      <c r="C22" s="9" t="n"/>
      <c r="D22" s="12" t="n"/>
      <c r="E22" s="9" t="n"/>
      <c r="F22" s="9" t="n"/>
      <c r="G22" s="9" t="n"/>
      <c r="H22" s="9" t="n"/>
    </row>
    <row r="23">
      <c r="A23" s="15" t="n"/>
      <c r="B23" s="11" t="n"/>
      <c r="C23" s="11" t="n"/>
      <c r="D23" s="14" t="n"/>
      <c r="E23" s="11" t="n"/>
      <c r="F23" s="11" t="n"/>
      <c r="G23" s="11" t="n"/>
      <c r="H23" s="11" t="n"/>
    </row>
    <row r="24">
      <c r="A24" s="15" t="n"/>
      <c r="B24" s="11" t="n"/>
      <c r="C24" s="11" t="n"/>
      <c r="D24" s="14" t="n"/>
      <c r="E24" s="11" t="n"/>
      <c r="F24" s="11" t="n"/>
      <c r="G24" s="11" t="n"/>
      <c r="H24" s="11" t="n"/>
    </row>
    <row r="25">
      <c r="A25" s="15" t="n"/>
      <c r="B25" s="11" t="n"/>
      <c r="C25" s="11" t="n"/>
      <c r="D25" s="14" t="n"/>
      <c r="E25" s="11" t="n"/>
      <c r="F25" s="11" t="n"/>
      <c r="G25" s="11" t="n"/>
      <c r="H25" s="11" t="n"/>
    </row>
    <row r="26">
      <c r="A26" s="15" t="n"/>
      <c r="B26" s="11" t="n"/>
      <c r="C26" s="11" t="n"/>
      <c r="D26" s="14" t="n"/>
      <c r="E26" s="11" t="n"/>
      <c r="F26" s="11" t="n"/>
      <c r="G26" s="11" t="n"/>
      <c r="H26" s="11" t="n"/>
    </row>
    <row r="27">
      <c r="A27" s="15" t="n"/>
      <c r="B27" s="11" t="n"/>
      <c r="C27" s="11" t="n"/>
      <c r="D27" s="14" t="n"/>
      <c r="E27" s="11" t="n"/>
      <c r="F27" s="11" t="n"/>
      <c r="G27" s="11" t="n"/>
      <c r="H27" s="11" t="n"/>
    </row>
    <row r="28">
      <c r="A28" s="15" t="n"/>
      <c r="B28" s="11" t="n"/>
      <c r="C28" s="11" t="n"/>
      <c r="D28" s="14" t="n"/>
      <c r="E28" s="11" t="n"/>
      <c r="F28" s="11" t="n"/>
      <c r="G28" s="11" t="n"/>
      <c r="H28" s="11" t="n"/>
    </row>
    <row r="29">
      <c r="A29" s="15" t="n"/>
      <c r="B29" s="11" t="n"/>
      <c r="C29" s="11" t="n"/>
      <c r="D29" s="14" t="n"/>
      <c r="E29" s="11" t="n"/>
      <c r="F29" s="11" t="n"/>
      <c r="G29" s="11" t="n"/>
      <c r="H29" s="11" t="n"/>
    </row>
    <row r="30">
      <c r="A30" s="15" t="n"/>
      <c r="B30" s="11" t="n"/>
      <c r="C30" s="11" t="n"/>
      <c r="D30" s="14" t="n"/>
      <c r="E30" s="11" t="n"/>
      <c r="F30" s="11" t="n"/>
      <c r="G30" s="11" t="n"/>
      <c r="H30" s="11" t="n"/>
    </row>
    <row r="31">
      <c r="A31" s="15" t="n"/>
      <c r="B31" s="11" t="n"/>
      <c r="C31" s="11" t="n"/>
      <c r="D31" s="14" t="n"/>
      <c r="E31" s="11" t="n"/>
      <c r="F31" s="11" t="n"/>
      <c r="G31" s="11" t="n"/>
      <c r="H31" s="11" t="n"/>
    </row>
    <row r="32">
      <c r="A32" s="15" t="n"/>
      <c r="B32" s="11" t="n"/>
      <c r="C32" s="11" t="n"/>
      <c r="D32" s="14" t="n"/>
      <c r="E32" s="11" t="n"/>
      <c r="F32" s="11" t="n"/>
      <c r="G32" s="11" t="n"/>
      <c r="H32" s="11" t="n"/>
    </row>
    <row r="33">
      <c r="A33" s="15" t="n"/>
      <c r="B33" s="11" t="n"/>
      <c r="C33" s="11" t="n"/>
      <c r="D33" s="14" t="n"/>
      <c r="E33" s="11" t="n"/>
      <c r="F33" s="11" t="n"/>
      <c r="G33" s="11" t="n"/>
      <c r="H33" s="11" t="n"/>
    </row>
    <row r="34">
      <c r="A34" s="15" t="n"/>
      <c r="B34" s="11" t="n"/>
      <c r="C34" s="11" t="n"/>
      <c r="D34" s="14" t="n"/>
      <c r="E34" s="11" t="n"/>
      <c r="F34" s="11" t="n"/>
      <c r="G34" s="11" t="n"/>
      <c r="H34" s="11" t="n"/>
    </row>
    <row r="35">
      <c r="A35" s="15" t="n"/>
      <c r="B35" s="11" t="n"/>
      <c r="C35" s="11" t="n"/>
      <c r="D35" s="14" t="n"/>
      <c r="E35" s="11" t="n"/>
      <c r="F35" s="11" t="n"/>
      <c r="G35" s="11" t="n"/>
      <c r="H35" s="11" t="n"/>
    </row>
    <row r="36">
      <c r="A36" s="15" t="n"/>
      <c r="B36" s="11" t="n"/>
      <c r="C36" s="11" t="n"/>
      <c r="D36" s="14" t="n"/>
      <c r="E36" s="11" t="n"/>
      <c r="F36" s="11" t="n"/>
      <c r="G36" s="11" t="n"/>
      <c r="H36" s="11" t="n"/>
    </row>
    <row r="37">
      <c r="A37" s="15" t="n"/>
      <c r="B37" s="11" t="n"/>
      <c r="C37" s="11" t="n"/>
      <c r="D37" s="14" t="n"/>
      <c r="E37" s="11" t="n"/>
      <c r="F37" s="11" t="n"/>
      <c r="G37" s="11" t="n"/>
      <c r="H37" s="11" t="n"/>
    </row>
    <row r="38">
      <c r="A38" s="15" t="n"/>
      <c r="B38" s="11" t="n"/>
      <c r="C38" s="11" t="n"/>
      <c r="D38" s="14" t="n"/>
      <c r="E38" s="11" t="n"/>
      <c r="F38" s="11" t="n"/>
      <c r="G38" s="11" t="n"/>
      <c r="H38" s="11" t="n"/>
    </row>
    <row r="39">
      <c r="A39" s="15" t="n"/>
      <c r="B39" s="11" t="n"/>
      <c r="C39" s="11" t="n"/>
      <c r="D39" s="14" t="n"/>
      <c r="E39" s="11" t="n"/>
      <c r="F39" s="11" t="n"/>
      <c r="G39" s="11" t="n"/>
      <c r="H39" s="11" t="n"/>
    </row>
    <row r="40">
      <c r="A40" s="15" t="n"/>
      <c r="B40" s="11" t="n"/>
      <c r="C40" s="11" t="n"/>
      <c r="D40" s="14" t="n"/>
      <c r="E40" s="11" t="n"/>
      <c r="F40" s="11" t="n"/>
      <c r="G40" s="11" t="n"/>
      <c r="H40" s="11" t="n"/>
    </row>
    <row r="41">
      <c r="A41" s="15" t="n"/>
      <c r="B41" s="11" t="n"/>
      <c r="C41" s="11" t="n"/>
      <c r="D41" s="14" t="n"/>
      <c r="E41" s="11" t="n"/>
      <c r="F41" s="11" t="n"/>
      <c r="G41" s="11" t="n"/>
      <c r="H41" s="11" t="n"/>
    </row>
    <row r="42">
      <c r="A42" s="15" t="n"/>
      <c r="B42" s="11" t="n"/>
      <c r="C42" s="11" t="n"/>
      <c r="D42" s="14" t="n"/>
      <c r="E42" s="11" t="n"/>
      <c r="F42" s="11" t="n"/>
      <c r="G42" s="11" t="n"/>
      <c r="H42" s="11" t="n"/>
    </row>
    <row r="43">
      <c r="A43" s="15" t="n"/>
      <c r="B43" s="11" t="n"/>
      <c r="C43" s="11" t="n"/>
      <c r="D43" s="14" t="n"/>
      <c r="E43" s="11" t="n"/>
      <c r="F43" s="11" t="n"/>
      <c r="G43" s="11" t="n"/>
      <c r="H43" s="11" t="n"/>
    </row>
    <row r="44">
      <c r="A44" s="15" t="n"/>
      <c r="B44" s="11" t="n"/>
      <c r="C44" s="11" t="n"/>
      <c r="D44" s="14" t="n"/>
      <c r="E44" s="11" t="n"/>
      <c r="F44" s="11" t="n"/>
      <c r="G44" s="11" t="n"/>
      <c r="H44" s="11" t="n"/>
    </row>
    <row r="45">
      <c r="A45" s="15" t="n"/>
      <c r="B45" s="11" t="n"/>
      <c r="C45" s="11" t="n"/>
      <c r="D45" s="14" t="n"/>
      <c r="E45" s="11" t="n"/>
      <c r="F45" s="11" t="n"/>
      <c r="G45" s="11" t="n"/>
      <c r="H45" s="11" t="n"/>
    </row>
    <row r="46">
      <c r="A46" s="15" t="n"/>
      <c r="B46" s="11" t="n"/>
      <c r="C46" s="11" t="n"/>
      <c r="D46" s="14" t="n"/>
      <c r="E46" s="11" t="n"/>
      <c r="F46" s="11" t="n"/>
      <c r="G46" s="11" t="n"/>
      <c r="H46" s="11" t="n"/>
    </row>
    <row r="47">
      <c r="A47" s="15" t="n"/>
      <c r="B47" s="11" t="n"/>
      <c r="C47" s="11" t="n"/>
      <c r="D47" s="14" t="n"/>
      <c r="E47" s="11" t="n"/>
      <c r="F47" s="11" t="n"/>
      <c r="G47" s="11" t="n"/>
      <c r="H47" s="11" t="n"/>
    </row>
    <row r="48">
      <c r="A48" s="15" t="n"/>
      <c r="B48" s="11" t="n"/>
      <c r="C48" s="11" t="n"/>
      <c r="D48" s="14" t="n"/>
      <c r="E48" s="11" t="n"/>
      <c r="F48" s="11" t="n"/>
      <c r="G48" s="11" t="n"/>
      <c r="H48" s="11" t="n"/>
    </row>
    <row r="49">
      <c r="A49" s="15" t="n"/>
      <c r="B49" s="11" t="n"/>
      <c r="C49" s="11" t="n"/>
      <c r="D49" s="14" t="n"/>
      <c r="E49" s="11" t="n"/>
      <c r="F49" s="11" t="n"/>
      <c r="G49" s="11" t="n"/>
      <c r="H49" s="11" t="n"/>
    </row>
    <row r="50">
      <c r="A50" s="15" t="n"/>
      <c r="B50" s="11" t="n"/>
      <c r="C50" s="11" t="n"/>
      <c r="D50" s="14" t="n"/>
      <c r="E50" s="11" t="n"/>
      <c r="F50" s="11" t="n"/>
      <c r="G50" s="11" t="n"/>
      <c r="H50" s="11" t="n"/>
    </row>
    <row r="51">
      <c r="A51" s="15" t="n"/>
      <c r="B51" s="11" t="n"/>
      <c r="C51" s="11" t="n"/>
      <c r="D51" s="14" t="n"/>
      <c r="E51" s="11" t="n"/>
      <c r="F51" s="11" t="n"/>
      <c r="G51" s="11" t="n"/>
      <c r="H51" s="11" t="n"/>
    </row>
    <row r="52">
      <c r="A52" s="15" t="n"/>
      <c r="B52" s="11" t="n"/>
      <c r="C52" s="11" t="n"/>
      <c r="D52" s="14" t="n"/>
      <c r="E52" s="11" t="n"/>
      <c r="F52" s="11" t="n"/>
      <c r="G52" s="11" t="n"/>
      <c r="H52" s="11" t="n"/>
    </row>
    <row r="53">
      <c r="A53" s="15" t="n"/>
      <c r="B53" s="11" t="n"/>
      <c r="C53" s="11" t="n"/>
      <c r="D53" s="14" t="n"/>
      <c r="E53" s="11" t="n"/>
      <c r="F53" s="11" t="n"/>
      <c r="G53" s="11" t="n"/>
      <c r="H53" s="11" t="n"/>
    </row>
    <row r="54">
      <c r="A54" s="15" t="n"/>
      <c r="B54" s="11" t="n"/>
      <c r="C54" s="11" t="n"/>
      <c r="D54" s="14" t="n"/>
      <c r="E54" s="11" t="n"/>
      <c r="F54" s="11" t="n"/>
      <c r="G54" s="11" t="n"/>
      <c r="H54" s="11" t="n"/>
    </row>
    <row r="55">
      <c r="A55" s="15" t="n"/>
      <c r="B55" s="11" t="n"/>
      <c r="C55" s="11" t="n"/>
      <c r="D55" s="14" t="n"/>
      <c r="E55" s="11" t="n"/>
      <c r="F55" s="11" t="n"/>
      <c r="G55" s="11" t="n"/>
      <c r="H55" s="11" t="n"/>
    </row>
    <row r="56">
      <c r="A56" s="15" t="n"/>
      <c r="B56" s="11" t="n"/>
      <c r="C56" s="11" t="n"/>
      <c r="D56" s="14" t="n"/>
      <c r="E56" s="11" t="n"/>
      <c r="F56" s="11" t="n"/>
      <c r="G56" s="11" t="n"/>
      <c r="H56" s="11" t="n"/>
    </row>
    <row r="57">
      <c r="A57" s="15" t="n"/>
      <c r="B57" s="11" t="n"/>
      <c r="C57" s="11" t="n"/>
      <c r="D57" s="14" t="n"/>
      <c r="E57" s="11" t="n"/>
      <c r="F57" s="11" t="n"/>
      <c r="G57" s="11" t="n"/>
      <c r="H57" s="11" t="n"/>
    </row>
    <row r="58">
      <c r="A58" s="15" t="n"/>
      <c r="B58" s="11" t="n"/>
      <c r="C58" s="11" t="n"/>
      <c r="D58" s="14" t="n"/>
      <c r="E58" s="11" t="n"/>
      <c r="F58" s="11" t="n"/>
      <c r="G58" s="11" t="n"/>
      <c r="H58" s="11" t="n"/>
    </row>
    <row r="59">
      <c r="A59" s="15" t="n"/>
      <c r="B59" s="11" t="n"/>
      <c r="C59" s="11" t="n"/>
      <c r="D59" s="14" t="n"/>
      <c r="E59" s="11" t="n"/>
      <c r="F59" s="11" t="n"/>
      <c r="G59" s="11" t="n"/>
      <c r="H59" s="11" t="n"/>
    </row>
    <row r="60">
      <c r="A60" s="15" t="n"/>
      <c r="B60" s="11" t="n"/>
      <c r="C60" s="11" t="n"/>
      <c r="D60" s="14" t="n"/>
      <c r="E60" s="11" t="n"/>
      <c r="F60" s="11" t="n"/>
      <c r="G60" s="11" t="n"/>
      <c r="H60" s="11" t="n"/>
    </row>
    <row r="61">
      <c r="A61" s="15" t="n"/>
      <c r="B61" s="11" t="n"/>
      <c r="C61" s="11" t="n"/>
      <c r="D61" s="14" t="n"/>
      <c r="E61" s="11" t="n"/>
      <c r="F61" s="11" t="n"/>
      <c r="G61" s="11" t="n"/>
      <c r="H61" s="11" t="n"/>
    </row>
    <row r="62">
      <c r="A62" s="15" t="n"/>
      <c r="B62" s="11" t="n"/>
      <c r="C62" s="11" t="n"/>
      <c r="D62" s="14" t="n"/>
      <c r="E62" s="11" t="n"/>
      <c r="F62" s="11" t="n"/>
      <c r="G62" s="11" t="n"/>
      <c r="H62" s="11" t="n"/>
    </row>
    <row r="63">
      <c r="A63" s="15" t="n"/>
      <c r="B63" s="11" t="n"/>
      <c r="C63" s="11" t="n"/>
      <c r="D63" s="14" t="n"/>
      <c r="E63" s="11" t="n"/>
      <c r="F63" s="11" t="n"/>
      <c r="G63" s="11" t="n"/>
      <c r="H63" s="11" t="n"/>
    </row>
    <row r="64">
      <c r="A64" s="15" t="n"/>
      <c r="B64" s="11" t="n"/>
      <c r="C64" s="11" t="n"/>
      <c r="D64" s="14" t="n"/>
      <c r="E64" s="11" t="n"/>
      <c r="F64" s="11" t="n"/>
      <c r="G64" s="11" t="n"/>
      <c r="H64" s="11" t="n"/>
    </row>
    <row r="65">
      <c r="A65" s="15" t="n"/>
      <c r="B65" s="11" t="n"/>
      <c r="C65" s="11" t="n"/>
      <c r="D65" s="14" t="n"/>
      <c r="E65" s="11" t="n"/>
      <c r="F65" s="11" t="n"/>
      <c r="G65" s="11" t="n"/>
      <c r="H65" s="11" t="n"/>
    </row>
    <row r="66">
      <c r="A66" s="15" t="n"/>
      <c r="B66" s="11" t="n"/>
      <c r="C66" s="11" t="n"/>
      <c r="D66" s="14" t="n"/>
      <c r="E66" s="11" t="n"/>
      <c r="F66" s="11" t="n"/>
      <c r="G66" s="11" t="n"/>
      <c r="H66" s="11" t="n"/>
    </row>
    <row r="67">
      <c r="A67" s="15" t="n"/>
      <c r="B67" s="11" t="n"/>
      <c r="C67" s="11" t="n"/>
      <c r="D67" s="14" t="n"/>
      <c r="E67" s="11" t="n"/>
      <c r="F67" s="11" t="n"/>
      <c r="G67" s="11" t="n"/>
      <c r="H67" s="11" t="n"/>
    </row>
    <row r="68">
      <c r="A68" s="15" t="n"/>
      <c r="B68" s="11" t="n"/>
      <c r="C68" s="11" t="n"/>
      <c r="D68" s="14" t="n"/>
      <c r="E68" s="11" t="n"/>
      <c r="F68" s="11" t="n"/>
      <c r="G68" s="11" t="n"/>
      <c r="H68" s="11" t="n"/>
    </row>
    <row r="69">
      <c r="A69" s="15" t="n"/>
      <c r="B69" s="11" t="n"/>
      <c r="C69" s="11" t="n"/>
      <c r="D69" s="14" t="n"/>
      <c r="E69" s="11" t="n"/>
      <c r="F69" s="11" t="n"/>
      <c r="G69" s="11" t="n"/>
      <c r="H69" s="11" t="n"/>
    </row>
    <row r="70">
      <c r="A70" s="15" t="n"/>
      <c r="B70" s="11" t="n"/>
      <c r="C70" s="11" t="n"/>
      <c r="D70" s="14" t="n"/>
      <c r="E70" s="11" t="n"/>
      <c r="F70" s="11" t="n"/>
      <c r="G70" s="11" t="n"/>
      <c r="H70" s="11" t="n"/>
    </row>
    <row r="71">
      <c r="A71" s="15" t="n"/>
      <c r="B71" s="11" t="n"/>
      <c r="C71" s="11" t="n"/>
      <c r="D71" s="14" t="n"/>
      <c r="E71" s="11" t="n"/>
      <c r="F71" s="11" t="n"/>
      <c r="G71" s="11" t="n"/>
      <c r="H71" s="11" t="n"/>
    </row>
    <row r="72">
      <c r="A72" s="15" t="n"/>
      <c r="B72" s="11" t="n"/>
      <c r="C72" s="11" t="n"/>
      <c r="D72" s="14" t="n"/>
      <c r="E72" s="11" t="n"/>
      <c r="F72" s="11" t="n"/>
      <c r="G72" s="11" t="n"/>
      <c r="H72" s="11" t="n"/>
    </row>
    <row r="73">
      <c r="A73" s="15" t="n"/>
      <c r="B73" s="11" t="n"/>
      <c r="C73" s="11" t="n"/>
      <c r="D73" s="14" t="n"/>
      <c r="E73" s="11" t="n"/>
      <c r="F73" s="11" t="n"/>
      <c r="G73" s="11" t="n"/>
      <c r="H73" s="11" t="n"/>
    </row>
    <row r="74">
      <c r="A74" s="15" t="n"/>
      <c r="B74" s="11" t="n"/>
      <c r="C74" s="11" t="n"/>
      <c r="D74" s="14" t="n"/>
      <c r="E74" s="11" t="n"/>
      <c r="F74" s="11" t="n"/>
      <c r="G74" s="11" t="n"/>
      <c r="H74" s="11" t="n"/>
    </row>
    <row r="75">
      <c r="A75" s="15" t="n"/>
      <c r="B75" s="11" t="n"/>
      <c r="C75" s="11" t="n"/>
      <c r="D75" s="14" t="n"/>
      <c r="E75" s="11" t="n"/>
      <c r="F75" s="11" t="n"/>
      <c r="G75" s="11" t="n"/>
      <c r="H75" s="11" t="n"/>
    </row>
    <row r="76">
      <c r="A76" s="15" t="n"/>
      <c r="B76" s="11" t="n"/>
      <c r="C76" s="11" t="n"/>
      <c r="D76" s="14" t="n"/>
      <c r="E76" s="11" t="n"/>
      <c r="F76" s="11" t="n"/>
      <c r="G76" s="11" t="n"/>
      <c r="H76" s="11" t="n"/>
    </row>
    <row r="77">
      <c r="A77" s="15" t="n"/>
      <c r="B77" s="11" t="n"/>
      <c r="C77" s="11" t="n"/>
      <c r="D77" s="14" t="n"/>
      <c r="E77" s="11" t="n"/>
      <c r="F77" s="11" t="n"/>
      <c r="G77" s="11" t="n"/>
      <c r="H77" s="11" t="n"/>
    </row>
    <row r="78">
      <c r="A78" s="15" t="n"/>
      <c r="B78" s="11" t="n"/>
      <c r="C78" s="11" t="n"/>
      <c r="D78" s="14" t="n"/>
      <c r="E78" s="11" t="n"/>
      <c r="F78" s="11" t="n"/>
      <c r="G78" s="11" t="n"/>
      <c r="H78" s="11" t="n"/>
    </row>
    <row r="79">
      <c r="A79" s="15" t="n"/>
      <c r="B79" s="11" t="n"/>
      <c r="C79" s="11" t="n"/>
      <c r="D79" s="14" t="n"/>
      <c r="E79" s="11" t="n"/>
      <c r="F79" s="11" t="n"/>
      <c r="G79" s="11" t="n"/>
      <c r="H79" s="11" t="n"/>
    </row>
    <row r="80">
      <c r="A80" s="15" t="n"/>
      <c r="B80" s="11" t="n"/>
      <c r="C80" s="11" t="n"/>
      <c r="D80" s="14" t="n"/>
      <c r="E80" s="11" t="n"/>
      <c r="F80" s="11" t="n"/>
      <c r="G80" s="11" t="n"/>
      <c r="H80" s="11" t="n"/>
    </row>
    <row r="81">
      <c r="A81" s="15" t="n"/>
      <c r="B81" s="11" t="n"/>
      <c r="C81" s="11" t="n"/>
      <c r="D81" s="14" t="n"/>
      <c r="E81" s="11" t="n"/>
      <c r="F81" s="11" t="n"/>
      <c r="G81" s="11" t="n"/>
      <c r="H81" s="11" t="n"/>
    </row>
    <row r="82">
      <c r="A82" s="15" t="n"/>
      <c r="B82" s="11" t="n"/>
      <c r="C82" s="11" t="n"/>
      <c r="D82" s="14" t="n"/>
      <c r="E82" s="11" t="n"/>
      <c r="F82" s="11" t="n"/>
      <c r="G82" s="11" t="n"/>
      <c r="H82" s="11" t="n"/>
    </row>
    <row r="83">
      <c r="A83" s="15" t="n"/>
      <c r="B83" s="11" t="n"/>
      <c r="C83" s="11" t="n"/>
      <c r="D83" s="14" t="n"/>
      <c r="E83" s="11" t="n"/>
      <c r="F83" s="11" t="n"/>
      <c r="G83" s="11" t="n"/>
      <c r="H83" s="11" t="n"/>
    </row>
    <row r="84">
      <c r="A84" s="15" t="n"/>
      <c r="B84" s="11" t="n"/>
      <c r="C84" s="11" t="n"/>
      <c r="D84" s="14" t="n"/>
      <c r="E84" s="11" t="n"/>
      <c r="F84" s="11" t="n"/>
      <c r="G84" s="11" t="n"/>
      <c r="H84" s="11" t="n"/>
    </row>
    <row r="85">
      <c r="A85" s="15" t="n"/>
      <c r="B85" s="11" t="n"/>
      <c r="C85" s="11" t="n"/>
      <c r="D85" s="14" t="n"/>
      <c r="E85" s="11" t="n"/>
      <c r="F85" s="11" t="n"/>
      <c r="G85" s="11" t="n"/>
      <c r="H85" s="11" t="n"/>
    </row>
    <row r="86">
      <c r="A86" s="15" t="n"/>
      <c r="B86" s="11" t="n"/>
      <c r="C86" s="11" t="n"/>
      <c r="D86" s="14" t="n"/>
      <c r="E86" s="11" t="n"/>
      <c r="F86" s="11" t="n"/>
      <c r="G86" s="11" t="n"/>
      <c r="H86" s="11" t="n"/>
    </row>
    <row r="87">
      <c r="A87" s="15" t="n"/>
      <c r="B87" s="11" t="n"/>
      <c r="C87" s="11" t="n"/>
      <c r="D87" s="14" t="n"/>
      <c r="E87" s="11" t="n"/>
      <c r="F87" s="11" t="n"/>
      <c r="G87" s="11" t="n"/>
      <c r="H87" s="11" t="n"/>
    </row>
    <row r="88">
      <c r="A88" s="15" t="n"/>
      <c r="B88" s="11" t="n"/>
      <c r="C88" s="11" t="n"/>
      <c r="D88" s="14" t="n"/>
      <c r="E88" s="11" t="n"/>
      <c r="F88" s="11" t="n"/>
      <c r="G88" s="11" t="n"/>
      <c r="H88" s="11" t="n"/>
    </row>
    <row r="89">
      <c r="A89" s="15" t="n"/>
      <c r="B89" s="11" t="n"/>
      <c r="C89" s="11" t="n"/>
      <c r="D89" s="14" t="n"/>
      <c r="E89" s="11" t="n"/>
      <c r="F89" s="11" t="n"/>
      <c r="G89" s="11" t="n"/>
      <c r="H89" s="11" t="n"/>
    </row>
    <row r="90">
      <c r="A90" s="15" t="n"/>
      <c r="B90" s="11" t="n"/>
      <c r="C90" s="11" t="n"/>
      <c r="D90" s="14" t="n"/>
      <c r="E90" s="11" t="n"/>
      <c r="F90" s="11" t="n"/>
      <c r="G90" s="11" t="n"/>
      <c r="H90" s="11" t="n"/>
    </row>
    <row r="91">
      <c r="A91" s="15" t="n"/>
      <c r="B91" s="11" t="n"/>
      <c r="C91" s="11" t="n"/>
      <c r="D91" s="14" t="n"/>
      <c r="E91" s="11" t="n"/>
      <c r="F91" s="11" t="n"/>
      <c r="G91" s="11" t="n"/>
      <c r="H91" s="11" t="n"/>
    </row>
    <row r="92">
      <c r="A92" s="15" t="n"/>
      <c r="B92" s="11" t="n"/>
      <c r="C92" s="11" t="n"/>
      <c r="D92" s="14" t="n"/>
      <c r="E92" s="11" t="n"/>
      <c r="F92" s="11" t="n"/>
      <c r="G92" s="11" t="n"/>
      <c r="H92" s="11" t="n"/>
    </row>
    <row r="93">
      <c r="A93" s="15" t="n"/>
      <c r="B93" s="11" t="n"/>
      <c r="C93" s="11" t="n"/>
      <c r="D93" s="14" t="n"/>
      <c r="E93" s="11" t="n"/>
      <c r="F93" s="11" t="n"/>
      <c r="G93" s="11" t="n"/>
      <c r="H93" s="11" t="n"/>
    </row>
    <row r="94">
      <c r="A94" s="15" t="n"/>
      <c r="B94" s="11" t="n"/>
      <c r="C94" s="11" t="n"/>
      <c r="D94" s="14" t="n"/>
      <c r="E94" s="11" t="n"/>
      <c r="F94" s="11" t="n"/>
      <c r="G94" s="11" t="n"/>
      <c r="H94" s="11" t="n"/>
    </row>
    <row r="95">
      <c r="A95" s="15" t="n"/>
      <c r="B95" s="11" t="n"/>
      <c r="C95" s="11" t="n"/>
      <c r="D95" s="14" t="n"/>
      <c r="E95" s="11" t="n"/>
      <c r="F95" s="11" t="n"/>
      <c r="G95" s="11" t="n"/>
      <c r="H95" s="11" t="n"/>
    </row>
    <row r="96">
      <c r="A96" s="15" t="n"/>
      <c r="B96" s="11" t="n"/>
      <c r="C96" s="11" t="n"/>
      <c r="D96" s="14" t="n"/>
      <c r="E96" s="11" t="n"/>
      <c r="F96" s="11" t="n"/>
      <c r="G96" s="11" t="n"/>
      <c r="H96" s="11" t="n"/>
    </row>
    <row r="97">
      <c r="A97" s="15" t="n"/>
      <c r="B97" s="11" t="n"/>
      <c r="C97" s="11" t="n"/>
      <c r="D97" s="14" t="n"/>
      <c r="E97" s="11" t="n"/>
      <c r="F97" s="11" t="n"/>
      <c r="G97" s="11" t="n"/>
      <c r="H97" s="11" t="n"/>
    </row>
    <row r="98">
      <c r="A98" s="15" t="n"/>
      <c r="B98" s="11" t="n"/>
      <c r="C98" s="11" t="n"/>
      <c r="D98" s="14" t="n"/>
      <c r="E98" s="11" t="n"/>
      <c r="F98" s="11" t="n"/>
      <c r="G98" s="11" t="n"/>
      <c r="H98" s="11" t="n"/>
    </row>
    <row r="99">
      <c r="A99" s="15" t="n"/>
      <c r="B99" s="11" t="n"/>
      <c r="C99" s="11" t="n"/>
      <c r="D99" s="14" t="n"/>
      <c r="E99" s="11" t="n"/>
      <c r="F99" s="11" t="n"/>
      <c r="G99" s="11" t="n"/>
      <c r="H99" s="11" t="n"/>
    </row>
    <row r="100">
      <c r="A100" s="15" t="n"/>
      <c r="B100" s="11" t="n"/>
      <c r="C100" s="11" t="n"/>
      <c r="D100" s="14" t="n"/>
      <c r="E100" s="11" t="n"/>
      <c r="F100" s="11" t="n"/>
      <c r="G100" s="11" t="n"/>
      <c r="H100" s="11" t="n"/>
    </row>
    <row r="101">
      <c r="A101" s="15" t="n"/>
      <c r="B101" s="11" t="n"/>
      <c r="C101" s="11" t="n"/>
      <c r="D101" s="14" t="n"/>
      <c r="E101" s="11" t="n"/>
      <c r="F101" s="11" t="n"/>
      <c r="G101" s="11" t="n"/>
      <c r="H101" s="11" t="n"/>
    </row>
    <row r="102">
      <c r="A102" s="15" t="n"/>
      <c r="B102" s="11" t="n"/>
      <c r="C102" s="11" t="n"/>
      <c r="D102" s="14" t="n"/>
      <c r="E102" s="11" t="n"/>
      <c r="F102" s="11" t="n"/>
      <c r="G102" s="11" t="n"/>
      <c r="H102" s="11" t="n"/>
    </row>
    <row r="103">
      <c r="A103" s="15" t="n"/>
      <c r="B103" s="11" t="n"/>
      <c r="C103" s="11" t="n"/>
      <c r="D103" s="14" t="n"/>
      <c r="E103" s="11" t="n"/>
      <c r="F103" s="11" t="n"/>
      <c r="G103" s="11" t="n"/>
      <c r="H103" s="11" t="n"/>
    </row>
    <row r="104">
      <c r="A104" s="15" t="n"/>
      <c r="B104" s="11" t="n"/>
      <c r="C104" s="11" t="n"/>
      <c r="D104" s="14" t="n"/>
      <c r="E104" s="11" t="n"/>
      <c r="F104" s="11" t="n"/>
      <c r="G104" s="11" t="n"/>
      <c r="H104" s="11" t="n"/>
    </row>
    <row r="105">
      <c r="A105" s="15" t="n"/>
      <c r="B105" s="11" t="n"/>
      <c r="C105" s="11" t="n"/>
      <c r="D105" s="14" t="n"/>
      <c r="E105" s="11" t="n"/>
      <c r="F105" s="11" t="n"/>
      <c r="G105" s="11" t="n"/>
      <c r="H105" s="11" t="n"/>
    </row>
    <row r="106">
      <c r="A106" s="15" t="n"/>
      <c r="B106" s="11" t="n"/>
      <c r="C106" s="11" t="n"/>
      <c r="D106" s="14" t="n"/>
      <c r="E106" s="11" t="n"/>
      <c r="F106" s="11" t="n"/>
      <c r="G106" s="11" t="n"/>
      <c r="H106" s="11" t="n"/>
    </row>
    <row r="107">
      <c r="A107" s="15" t="n"/>
      <c r="B107" s="11" t="n"/>
      <c r="C107" s="11" t="n"/>
      <c r="D107" s="14" t="n"/>
      <c r="E107" s="11" t="n"/>
      <c r="F107" s="11" t="n"/>
      <c r="G107" s="11" t="n"/>
      <c r="H107" s="11" t="n"/>
    </row>
    <row r="108">
      <c r="A108" s="15" t="n"/>
      <c r="B108" s="11" t="n"/>
      <c r="C108" s="11" t="n"/>
      <c r="D108" s="14" t="n"/>
      <c r="E108" s="11" t="n"/>
      <c r="F108" s="11" t="n"/>
      <c r="G108" s="11" t="n"/>
      <c r="H108" s="11" t="n"/>
    </row>
    <row r="109">
      <c r="A109" s="15" t="n"/>
      <c r="B109" s="11" t="n"/>
      <c r="C109" s="11" t="n"/>
      <c r="D109" s="14" t="n"/>
      <c r="E109" s="11" t="n"/>
      <c r="F109" s="11" t="n"/>
      <c r="G109" s="11" t="n"/>
      <c r="H109" s="11" t="n"/>
    </row>
    <row r="110">
      <c r="A110" s="15" t="n"/>
      <c r="B110" s="11" t="n"/>
      <c r="C110" s="11" t="n"/>
      <c r="D110" s="14" t="n"/>
      <c r="E110" s="11" t="n"/>
      <c r="F110" s="11" t="n"/>
      <c r="G110" s="11" t="n"/>
      <c r="H110" s="11" t="n"/>
    </row>
    <row r="111">
      <c r="A111" s="15" t="n"/>
      <c r="B111" s="11" t="n"/>
      <c r="C111" s="11" t="n"/>
      <c r="D111" s="14" t="n"/>
      <c r="E111" s="11" t="n"/>
      <c r="F111" s="11" t="n"/>
      <c r="G111" s="11" t="n"/>
      <c r="H111" s="11" t="n"/>
    </row>
    <row r="112">
      <c r="A112" s="15" t="n"/>
      <c r="B112" s="11" t="n"/>
      <c r="C112" s="11" t="n"/>
      <c r="D112" s="14" t="n"/>
      <c r="E112" s="11" t="n"/>
      <c r="F112" s="11" t="n"/>
      <c r="G112" s="11" t="n"/>
      <c r="H112" s="11" t="n"/>
    </row>
    <row r="113">
      <c r="A113" s="15" t="n"/>
      <c r="B113" s="11" t="n"/>
      <c r="C113" s="11" t="n"/>
      <c r="D113" s="14" t="n"/>
      <c r="E113" s="11" t="n"/>
      <c r="F113" s="11" t="n"/>
      <c r="G113" s="11" t="n"/>
      <c r="H113" s="11" t="n"/>
    </row>
    <row r="114">
      <c r="A114" s="15" t="n"/>
      <c r="B114" s="11" t="n"/>
      <c r="C114" s="11" t="n"/>
      <c r="D114" s="14" t="n"/>
      <c r="E114" s="11" t="n"/>
      <c r="F114" s="11" t="n"/>
      <c r="G114" s="11" t="n"/>
      <c r="H114" s="11" t="n"/>
    </row>
    <row r="115">
      <c r="A115" s="15" t="n"/>
      <c r="B115" s="11" t="n"/>
      <c r="C115" s="11" t="n"/>
      <c r="D115" s="14" t="n"/>
      <c r="E115" s="11" t="n"/>
      <c r="F115" s="11" t="n"/>
      <c r="G115" s="11" t="n"/>
      <c r="H115" s="11" t="n"/>
    </row>
    <row r="116">
      <c r="A116" s="15" t="n"/>
      <c r="B116" s="11" t="n"/>
      <c r="C116" s="11" t="n"/>
      <c r="D116" s="14" t="n"/>
      <c r="E116" s="11" t="n"/>
      <c r="F116" s="11" t="n"/>
      <c r="G116" s="11" t="n"/>
      <c r="H116" s="11" t="n"/>
    </row>
    <row r="117">
      <c r="A117" s="15" t="n"/>
      <c r="B117" s="11" t="n"/>
      <c r="C117" s="11" t="n"/>
      <c r="D117" s="14" t="n"/>
      <c r="E117" s="11" t="n"/>
      <c r="F117" s="11" t="n"/>
      <c r="G117" s="11" t="n"/>
      <c r="H117" s="11" t="n"/>
    </row>
    <row r="118">
      <c r="A118" s="15" t="n"/>
      <c r="B118" s="11" t="n"/>
      <c r="C118" s="11" t="n"/>
      <c r="D118" s="14" t="n"/>
      <c r="E118" s="11" t="n"/>
      <c r="F118" s="11" t="n"/>
      <c r="G118" s="11" t="n"/>
      <c r="H118" s="11" t="n"/>
    </row>
    <row r="119">
      <c r="A119" s="15" t="n"/>
      <c r="B119" s="11" t="n"/>
      <c r="C119" s="11" t="n"/>
      <c r="D119" s="14" t="n"/>
      <c r="E119" s="11" t="n"/>
      <c r="F119" s="11" t="n"/>
      <c r="G119" s="11" t="n"/>
      <c r="H119" s="11" t="n"/>
    </row>
    <row r="120">
      <c r="A120" s="15" t="n"/>
      <c r="B120" s="11" t="n"/>
      <c r="C120" s="11" t="n"/>
      <c r="D120" s="14" t="n"/>
      <c r="E120" s="11" t="n"/>
      <c r="F120" s="11" t="n"/>
      <c r="G120" s="11" t="n"/>
      <c r="H120" s="11" t="n"/>
    </row>
    <row r="121">
      <c r="A121" s="15" t="n"/>
      <c r="B121" s="11" t="n"/>
      <c r="C121" s="11" t="n"/>
      <c r="D121" s="14" t="n"/>
      <c r="E121" s="11" t="n"/>
      <c r="F121" s="11" t="n"/>
      <c r="G121" s="11" t="n"/>
      <c r="H121" s="11" t="n"/>
    </row>
    <row r="122">
      <c r="A122" s="15" t="n"/>
      <c r="B122" s="11" t="n"/>
      <c r="C122" s="11" t="n"/>
      <c r="D122" s="14" t="n"/>
      <c r="E122" s="11" t="n"/>
      <c r="F122" s="11" t="n"/>
      <c r="G122" s="11" t="n"/>
      <c r="H122" s="11" t="n"/>
    </row>
    <row r="123">
      <c r="A123" s="15" t="n"/>
      <c r="B123" s="11" t="n"/>
      <c r="C123" s="11" t="n"/>
      <c r="D123" s="14" t="n"/>
      <c r="E123" s="11" t="n"/>
      <c r="F123" s="11" t="n"/>
      <c r="G123" s="11" t="n"/>
      <c r="H123" s="11" t="n"/>
    </row>
    <row r="124">
      <c r="A124" s="15" t="n"/>
      <c r="B124" s="11" t="n"/>
      <c r="C124" s="11" t="n"/>
      <c r="D124" s="14" t="n"/>
      <c r="E124" s="11" t="n"/>
      <c r="F124" s="11" t="n"/>
      <c r="G124" s="11" t="n"/>
      <c r="H124" s="11" t="n"/>
    </row>
    <row r="125">
      <c r="A125" s="15" t="n"/>
      <c r="B125" s="11" t="n"/>
      <c r="C125" s="11" t="n"/>
      <c r="D125" s="14" t="n"/>
      <c r="E125" s="11" t="n"/>
      <c r="F125" s="11" t="n"/>
      <c r="G125" s="11" t="n"/>
      <c r="H125" s="11" t="n"/>
    </row>
    <row r="126">
      <c r="A126" s="15" t="n"/>
      <c r="B126" s="11" t="n"/>
      <c r="C126" s="11" t="n"/>
      <c r="D126" s="14" t="n"/>
      <c r="E126" s="11" t="n"/>
      <c r="F126" s="11" t="n"/>
      <c r="G126" s="11" t="n"/>
      <c r="H126" s="11" t="n"/>
    </row>
    <row r="127">
      <c r="A127" s="15" t="n"/>
      <c r="B127" s="11" t="n"/>
      <c r="C127" s="11" t="n"/>
      <c r="D127" s="14" t="n"/>
      <c r="E127" s="11" t="n"/>
      <c r="F127" s="11" t="n"/>
      <c r="G127" s="11" t="n"/>
      <c r="H127" s="11" t="n"/>
    </row>
    <row r="128">
      <c r="A128" s="15" t="n"/>
      <c r="B128" s="11" t="n"/>
      <c r="C128" s="11" t="n"/>
      <c r="D128" s="14" t="n"/>
      <c r="E128" s="11" t="n"/>
      <c r="F128" s="11" t="n"/>
      <c r="G128" s="11" t="n"/>
      <c r="H128" s="11" t="n"/>
    </row>
    <row r="129">
      <c r="A129" s="15" t="n"/>
      <c r="B129" s="11" t="n"/>
      <c r="C129" s="11" t="n"/>
      <c r="D129" s="14" t="n"/>
      <c r="E129" s="11" t="n"/>
      <c r="F129" s="11" t="n"/>
      <c r="G129" s="11" t="n"/>
      <c r="H129" s="11" t="n"/>
    </row>
    <row r="130">
      <c r="A130" s="15" t="n"/>
      <c r="B130" s="11" t="n"/>
      <c r="C130" s="11" t="n"/>
      <c r="D130" s="14" t="n"/>
      <c r="E130" s="11" t="n"/>
      <c r="F130" s="11" t="n"/>
      <c r="G130" s="11" t="n"/>
      <c r="H130" s="11" t="n"/>
    </row>
    <row r="131">
      <c r="A131" s="15" t="n"/>
      <c r="B131" s="11" t="n"/>
      <c r="C131" s="11" t="n"/>
      <c r="D131" s="14" t="n"/>
      <c r="E131" s="11" t="n"/>
      <c r="F131" s="11" t="n"/>
      <c r="G131" s="11" t="n"/>
      <c r="H131" s="11" t="n"/>
    </row>
    <row r="132">
      <c r="A132" s="15" t="n"/>
      <c r="B132" s="11" t="n"/>
      <c r="C132" s="11" t="n"/>
      <c r="D132" s="14" t="n"/>
      <c r="E132" s="11" t="n"/>
      <c r="F132" s="11" t="n"/>
      <c r="G132" s="11" t="n"/>
      <c r="H132" s="11" t="n"/>
    </row>
    <row r="133">
      <c r="A133" s="15" t="n"/>
      <c r="B133" s="11" t="n"/>
      <c r="C133" s="11" t="n"/>
      <c r="D133" s="14" t="n"/>
      <c r="E133" s="11" t="n"/>
      <c r="F133" s="11" t="n"/>
      <c r="G133" s="11" t="n"/>
      <c r="H133" s="11" t="n"/>
    </row>
    <row r="134">
      <c r="A134" s="15" t="n"/>
      <c r="B134" s="11" t="n"/>
      <c r="C134" s="11" t="n"/>
      <c r="D134" s="14" t="n"/>
      <c r="E134" s="11" t="n"/>
      <c r="F134" s="11" t="n"/>
      <c r="G134" s="11" t="n"/>
      <c r="H134" s="11" t="n"/>
    </row>
    <row r="135">
      <c r="A135" s="15" t="n"/>
      <c r="B135" s="11" t="n"/>
      <c r="C135" s="11" t="n"/>
      <c r="D135" s="14" t="n"/>
      <c r="E135" s="11" t="n"/>
      <c r="F135" s="11" t="n"/>
      <c r="G135" s="11" t="n"/>
      <c r="H135" s="11" t="n"/>
    </row>
    <row r="136">
      <c r="A136" s="15" t="n"/>
      <c r="B136" s="11" t="n"/>
      <c r="C136" s="11" t="n"/>
      <c r="D136" s="14" t="n"/>
      <c r="E136" s="11" t="n"/>
      <c r="F136" s="11" t="n"/>
      <c r="G136" s="11" t="n"/>
      <c r="H136" s="11" t="n"/>
    </row>
    <row r="137">
      <c r="A137" s="15" t="n"/>
      <c r="B137" s="11" t="n"/>
      <c r="C137" s="11" t="n"/>
      <c r="D137" s="14" t="n"/>
      <c r="E137" s="11" t="n"/>
      <c r="F137" s="11" t="n"/>
      <c r="G137" s="11" t="n"/>
      <c r="H137" s="11" t="n"/>
    </row>
    <row r="138">
      <c r="A138" s="15" t="n"/>
      <c r="B138" s="11" t="n"/>
      <c r="C138" s="11" t="n"/>
      <c r="D138" s="14" t="n"/>
      <c r="E138" s="11" t="n"/>
      <c r="F138" s="11" t="n"/>
      <c r="G138" s="11" t="n"/>
      <c r="H138" s="11" t="n"/>
    </row>
    <row r="139">
      <c r="A139" s="15" t="n"/>
      <c r="B139" s="11" t="n"/>
      <c r="C139" s="11" t="n"/>
      <c r="D139" s="14" t="n"/>
      <c r="E139" s="11" t="n"/>
      <c r="F139" s="11" t="n"/>
      <c r="G139" s="11" t="n"/>
      <c r="H139" s="11" t="n"/>
    </row>
    <row r="140">
      <c r="A140" s="15" t="n"/>
      <c r="B140" s="11" t="n"/>
      <c r="C140" s="11" t="n"/>
      <c r="D140" s="14" t="n"/>
      <c r="E140" s="11" t="n"/>
      <c r="F140" s="11" t="n"/>
      <c r="G140" s="11" t="n"/>
      <c r="H140" s="11" t="n"/>
    </row>
    <row r="141">
      <c r="A141" s="15" t="n"/>
      <c r="B141" s="11" t="n"/>
      <c r="C141" s="11" t="n"/>
      <c r="D141" s="14" t="n"/>
      <c r="E141" s="11" t="n"/>
      <c r="F141" s="11" t="n"/>
      <c r="G141" s="11" t="n"/>
      <c r="H141" s="11" t="n"/>
    </row>
    <row r="142">
      <c r="A142" s="15" t="n"/>
      <c r="B142" s="11" t="n"/>
      <c r="C142" s="11" t="n"/>
      <c r="D142" s="14" t="n"/>
      <c r="E142" s="11" t="n"/>
      <c r="F142" s="11" t="n"/>
      <c r="G142" s="11" t="n"/>
      <c r="H142" s="11" t="n"/>
    </row>
    <row r="143">
      <c r="A143" s="15" t="n"/>
      <c r="B143" s="11" t="n"/>
      <c r="C143" s="11" t="n"/>
      <c r="D143" s="14" t="n"/>
      <c r="E143" s="11" t="n"/>
      <c r="F143" s="11" t="n"/>
      <c r="G143" s="11" t="n"/>
      <c r="H143" s="11" t="n"/>
    </row>
    <row r="144">
      <c r="A144" s="15" t="n"/>
      <c r="B144" s="11" t="n"/>
      <c r="C144" s="11" t="n"/>
      <c r="D144" s="14" t="n"/>
      <c r="E144" s="11" t="n"/>
      <c r="F144" s="11" t="n"/>
      <c r="G144" s="11" t="n"/>
      <c r="H144" s="11" t="n"/>
    </row>
    <row r="145">
      <c r="A145" s="15" t="n"/>
      <c r="B145" s="11" t="n"/>
      <c r="C145" s="11" t="n"/>
      <c r="D145" s="14" t="n"/>
      <c r="E145" s="11" t="n"/>
      <c r="F145" s="11" t="n"/>
      <c r="G145" s="11" t="n"/>
      <c r="H145" s="11" t="n"/>
    </row>
    <row r="146">
      <c r="A146" s="15" t="n"/>
      <c r="B146" s="11" t="n"/>
      <c r="C146" s="11" t="n"/>
      <c r="D146" s="14" t="n"/>
      <c r="E146" s="11" t="n"/>
      <c r="F146" s="11" t="n"/>
      <c r="G146" s="11" t="n"/>
      <c r="H146" s="11" t="n"/>
    </row>
    <row r="147">
      <c r="A147" s="15" t="n"/>
      <c r="B147" s="11" t="n"/>
      <c r="C147" s="11" t="n"/>
      <c r="D147" s="14" t="n"/>
      <c r="E147" s="11" t="n"/>
      <c r="F147" s="11" t="n"/>
      <c r="G147" s="11" t="n"/>
      <c r="H147" s="11" t="n"/>
    </row>
    <row r="148">
      <c r="A148" s="15" t="n"/>
      <c r="B148" s="11" t="n"/>
      <c r="C148" s="11" t="n"/>
      <c r="D148" s="14" t="n"/>
      <c r="E148" s="11" t="n"/>
      <c r="F148" s="11" t="n"/>
      <c r="G148" s="11" t="n"/>
      <c r="H148" s="11" t="n"/>
    </row>
    <row r="149">
      <c r="A149" s="15" t="n"/>
      <c r="B149" s="11" t="n"/>
      <c r="C149" s="11" t="n"/>
      <c r="D149" s="14" t="n"/>
      <c r="E149" s="11" t="n"/>
      <c r="F149" s="11" t="n"/>
      <c r="G149" s="11" t="n"/>
      <c r="H149" s="11" t="n"/>
    </row>
    <row r="150">
      <c r="A150" s="15" t="n"/>
      <c r="B150" s="11" t="n"/>
      <c r="C150" s="11" t="n"/>
      <c r="D150" s="14" t="n"/>
      <c r="E150" s="11" t="n"/>
      <c r="F150" s="11" t="n"/>
      <c r="G150" s="11" t="n"/>
      <c r="H150" s="11" t="n"/>
    </row>
    <row r="151">
      <c r="A151" s="15" t="n"/>
      <c r="B151" s="11" t="n"/>
      <c r="C151" s="11" t="n"/>
      <c r="D151" s="14" t="n"/>
      <c r="E151" s="11" t="n"/>
      <c r="F151" s="11" t="n"/>
      <c r="G151" s="11" t="n"/>
      <c r="H151" s="11" t="n"/>
    </row>
    <row r="152">
      <c r="A152" s="15" t="n"/>
      <c r="B152" s="11" t="n"/>
      <c r="C152" s="11" t="n"/>
      <c r="D152" s="14" t="n"/>
      <c r="E152" s="11" t="n"/>
      <c r="F152" s="11" t="n"/>
      <c r="G152" s="11" t="n"/>
      <c r="H152" s="11" t="n"/>
    </row>
    <row r="153">
      <c r="A153" s="15" t="n"/>
      <c r="B153" s="11" t="n"/>
      <c r="C153" s="11" t="n"/>
      <c r="D153" s="14" t="n"/>
      <c r="E153" s="11" t="n"/>
      <c r="F153" s="11" t="n"/>
      <c r="G153" s="11" t="n"/>
      <c r="H153" s="11" t="n"/>
    </row>
    <row r="154">
      <c r="A154" s="15" t="n"/>
      <c r="B154" s="11" t="n"/>
      <c r="C154" s="11" t="n"/>
      <c r="D154" s="14" t="n"/>
      <c r="E154" s="11" t="n"/>
      <c r="F154" s="11" t="n"/>
      <c r="G154" s="11" t="n"/>
      <c r="H154" s="11" t="n"/>
    </row>
    <row r="155">
      <c r="A155" s="15" t="n"/>
      <c r="B155" s="11" t="n"/>
      <c r="C155" s="11" t="n"/>
      <c r="D155" s="14" t="n"/>
      <c r="E155" s="11" t="n"/>
      <c r="F155" s="11" t="n"/>
      <c r="G155" s="11" t="n"/>
      <c r="H155" s="11" t="n"/>
    </row>
    <row r="156">
      <c r="A156" s="15" t="n"/>
      <c r="B156" s="11" t="n"/>
      <c r="C156" s="11" t="n"/>
      <c r="D156" s="14" t="n"/>
      <c r="E156" s="11" t="n"/>
      <c r="F156" s="11" t="n"/>
      <c r="G156" s="11" t="n"/>
      <c r="H156" s="11" t="n"/>
    </row>
    <row r="157">
      <c r="A157" s="15" t="n"/>
      <c r="B157" s="11" t="n"/>
      <c r="C157" s="11" t="n"/>
      <c r="D157" s="14" t="n"/>
      <c r="E157" s="11" t="n"/>
      <c r="F157" s="11" t="n"/>
      <c r="G157" s="11" t="n"/>
      <c r="H157" s="11" t="n"/>
    </row>
    <row r="158">
      <c r="A158" s="15" t="n"/>
      <c r="B158" s="11" t="n"/>
      <c r="C158" s="11" t="n"/>
      <c r="D158" s="14" t="n"/>
      <c r="E158" s="11" t="n"/>
      <c r="F158" s="11" t="n"/>
      <c r="G158" s="11" t="n"/>
      <c r="H158" s="11" t="n"/>
    </row>
    <row r="159">
      <c r="A159" s="15" t="n"/>
      <c r="B159" s="11" t="n"/>
      <c r="C159" s="11" t="n"/>
      <c r="D159" s="14" t="n"/>
      <c r="E159" s="11" t="n"/>
      <c r="F159" s="11" t="n"/>
      <c r="G159" s="11" t="n"/>
      <c r="H159" s="11" t="n"/>
    </row>
    <row r="160">
      <c r="A160" s="15" t="n"/>
      <c r="B160" s="11" t="n"/>
      <c r="C160" s="11" t="n"/>
      <c r="D160" s="14" t="n"/>
      <c r="E160" s="11" t="n"/>
      <c r="F160" s="11" t="n"/>
      <c r="G160" s="11" t="n"/>
      <c r="H160" s="11" t="n"/>
    </row>
    <row r="161">
      <c r="A161" s="15" t="n"/>
      <c r="B161" s="11" t="n"/>
      <c r="C161" s="11" t="n"/>
      <c r="D161" s="14" t="n"/>
      <c r="E161" s="11" t="n"/>
      <c r="F161" s="11" t="n"/>
      <c r="G161" s="11" t="n"/>
      <c r="H161" s="11" t="n"/>
    </row>
    <row r="162">
      <c r="A162" s="15" t="n"/>
      <c r="B162" s="11" t="n"/>
      <c r="C162" s="11" t="n"/>
      <c r="D162" s="14" t="n"/>
      <c r="E162" s="11" t="n"/>
      <c r="F162" s="11" t="n"/>
      <c r="G162" s="11" t="n"/>
      <c r="H162" s="11" t="n"/>
    </row>
    <row r="163">
      <c r="A163" s="15" t="n"/>
      <c r="B163" s="11" t="n"/>
      <c r="C163" s="11" t="n"/>
      <c r="D163" s="14" t="n"/>
      <c r="E163" s="11" t="n"/>
      <c r="F163" s="11" t="n"/>
      <c r="G163" s="11" t="n"/>
      <c r="H163" s="11" t="n"/>
    </row>
    <row r="164">
      <c r="A164" s="15" t="n"/>
      <c r="B164" s="11" t="n"/>
      <c r="C164" s="11" t="n"/>
      <c r="D164" s="14" t="n"/>
      <c r="E164" s="11" t="n"/>
      <c r="F164" s="11" t="n"/>
      <c r="G164" s="11" t="n"/>
      <c r="H164" s="11" t="n"/>
    </row>
    <row r="165">
      <c r="A165" s="15" t="n"/>
      <c r="B165" s="11" t="n"/>
      <c r="C165" s="11" t="n"/>
      <c r="D165" s="14" t="n"/>
      <c r="E165" s="11" t="n"/>
      <c r="F165" s="11" t="n"/>
      <c r="G165" s="11" t="n"/>
      <c r="H165" s="11" t="n"/>
    </row>
    <row r="166">
      <c r="A166" s="15" t="n"/>
      <c r="B166" s="11" t="n"/>
      <c r="C166" s="11" t="n"/>
      <c r="D166" s="14" t="n"/>
      <c r="E166" s="11" t="n"/>
      <c r="F166" s="11" t="n"/>
      <c r="G166" s="11" t="n"/>
      <c r="H166" s="11" t="n"/>
    </row>
    <row r="167">
      <c r="A167" s="15" t="n"/>
      <c r="B167" s="11" t="n"/>
      <c r="C167" s="11" t="n"/>
      <c r="D167" s="14" t="n"/>
      <c r="E167" s="11" t="n"/>
      <c r="F167" s="11" t="n"/>
      <c r="G167" s="11" t="n"/>
      <c r="H167" s="11" t="n"/>
    </row>
    <row r="168">
      <c r="A168" s="15" t="n"/>
      <c r="B168" s="11" t="n"/>
      <c r="C168" s="11" t="n"/>
      <c r="D168" s="14" t="n"/>
      <c r="E168" s="11" t="n"/>
      <c r="F168" s="11" t="n"/>
      <c r="G168" s="11" t="n"/>
      <c r="H168" s="11" t="n"/>
    </row>
    <row r="169">
      <c r="A169" s="15" t="n"/>
      <c r="B169" s="11" t="n"/>
      <c r="C169" s="11" t="n"/>
      <c r="D169" s="14" t="n"/>
      <c r="E169" s="11" t="n"/>
      <c r="F169" s="11" t="n"/>
      <c r="G169" s="11" t="n"/>
      <c r="H169" s="11" t="n"/>
    </row>
    <row r="170">
      <c r="A170" s="15" t="n"/>
      <c r="B170" s="11" t="n"/>
      <c r="C170" s="11" t="n"/>
      <c r="D170" s="14" t="n"/>
      <c r="E170" s="11" t="n"/>
      <c r="F170" s="11" t="n"/>
      <c r="G170" s="11" t="n"/>
      <c r="H170" s="11" t="n"/>
    </row>
    <row r="171">
      <c r="A171" s="15" t="n"/>
      <c r="B171" s="11" t="n"/>
      <c r="C171" s="11" t="n"/>
      <c r="D171" s="14" t="n"/>
      <c r="E171" s="11" t="n"/>
      <c r="F171" s="11" t="n"/>
      <c r="G171" s="11" t="n"/>
      <c r="H171" s="11" t="n"/>
    </row>
    <row r="172">
      <c r="A172" s="15" t="n"/>
      <c r="B172" s="11" t="n"/>
      <c r="C172" s="11" t="n"/>
      <c r="D172" s="14" t="n"/>
      <c r="E172" s="11" t="n"/>
      <c r="F172" s="11" t="n"/>
      <c r="G172" s="11" t="n"/>
      <c r="H172" s="11" t="n"/>
    </row>
    <row r="173">
      <c r="A173" s="15" t="n"/>
      <c r="B173" s="11" t="n"/>
      <c r="C173" s="11" t="n"/>
      <c r="D173" s="14" t="n"/>
      <c r="E173" s="11" t="n"/>
      <c r="F173" s="11" t="n"/>
      <c r="G173" s="11" t="n"/>
      <c r="H173" s="11" t="n"/>
    </row>
    <row r="174">
      <c r="A174" s="15" t="n"/>
      <c r="B174" s="11" t="n"/>
      <c r="C174" s="11" t="n"/>
      <c r="D174" s="14" t="n"/>
      <c r="E174" s="11" t="n"/>
      <c r="F174" s="11" t="n"/>
      <c r="G174" s="11" t="n"/>
      <c r="H174" s="11" t="n"/>
    </row>
    <row r="175">
      <c r="A175" s="15" t="n"/>
      <c r="B175" s="11" t="n"/>
      <c r="C175" s="11" t="n"/>
      <c r="D175" s="14" t="n"/>
      <c r="E175" s="11" t="n"/>
      <c r="F175" s="11" t="n"/>
      <c r="G175" s="11" t="n"/>
      <c r="H175" s="11" t="n"/>
    </row>
    <row r="176">
      <c r="A176" s="15" t="n"/>
      <c r="B176" s="11" t="n"/>
      <c r="C176" s="11" t="n"/>
      <c r="D176" s="14" t="n"/>
      <c r="E176" s="11" t="n"/>
      <c r="F176" s="11" t="n"/>
      <c r="G176" s="11" t="n"/>
      <c r="H176" s="11" t="n"/>
    </row>
    <row r="177">
      <c r="A177" s="15" t="n"/>
      <c r="B177" s="11" t="n"/>
      <c r="C177" s="11" t="n"/>
      <c r="D177" s="14" t="n"/>
      <c r="E177" s="11" t="n"/>
      <c r="F177" s="11" t="n"/>
      <c r="G177" s="11" t="n"/>
      <c r="H177" s="11" t="n"/>
    </row>
    <row r="178">
      <c r="A178" s="15" t="n"/>
      <c r="B178" s="11" t="n"/>
      <c r="C178" s="11" t="n"/>
      <c r="D178" s="14" t="n"/>
      <c r="E178" s="11" t="n"/>
      <c r="F178" s="11" t="n"/>
      <c r="G178" s="11" t="n"/>
      <c r="H178" s="11" t="n"/>
    </row>
    <row r="179">
      <c r="A179" s="15" t="n"/>
      <c r="B179" s="11" t="n"/>
      <c r="C179" s="11" t="n"/>
      <c r="D179" s="14" t="n"/>
      <c r="E179" s="11" t="n"/>
      <c r="F179" s="11" t="n"/>
      <c r="G179" s="11" t="n"/>
      <c r="H179" s="11" t="n"/>
    </row>
    <row r="180">
      <c r="A180" s="15" t="n"/>
      <c r="B180" s="11" t="n"/>
      <c r="C180" s="11" t="n"/>
      <c r="D180" s="14" t="n"/>
      <c r="E180" s="11" t="n"/>
      <c r="F180" s="11" t="n"/>
      <c r="G180" s="11" t="n"/>
      <c r="H180" s="11" t="n"/>
    </row>
    <row r="181">
      <c r="A181" s="15" t="n"/>
      <c r="B181" s="11" t="n"/>
      <c r="C181" s="11" t="n"/>
      <c r="D181" s="14" t="n"/>
      <c r="E181" s="11" t="n"/>
      <c r="F181" s="11" t="n"/>
      <c r="G181" s="11" t="n"/>
      <c r="H181" s="11" t="n"/>
    </row>
    <row r="182">
      <c r="A182" s="15" t="n"/>
      <c r="B182" s="11" t="n"/>
      <c r="C182" s="11" t="n"/>
      <c r="D182" s="14" t="n"/>
      <c r="E182" s="11" t="n"/>
      <c r="F182" s="11" t="n"/>
      <c r="G182" s="11" t="n"/>
      <c r="H182" s="11" t="n"/>
    </row>
    <row r="183">
      <c r="A183" s="15" t="n"/>
      <c r="B183" s="11" t="n"/>
      <c r="C183" s="11" t="n"/>
      <c r="D183" s="14" t="n"/>
      <c r="E183" s="11" t="n"/>
      <c r="F183" s="11" t="n"/>
      <c r="G183" s="11" t="n"/>
      <c r="H183" s="11" t="n"/>
    </row>
    <row r="184">
      <c r="A184" s="15" t="n"/>
      <c r="B184" s="11" t="n"/>
      <c r="C184" s="11" t="n"/>
      <c r="D184" s="14" t="n"/>
      <c r="E184" s="11" t="n"/>
      <c r="F184" s="11" t="n"/>
      <c r="G184" s="11" t="n"/>
      <c r="H184" s="11" t="n"/>
    </row>
    <row r="185">
      <c r="A185" s="15" t="n"/>
      <c r="B185" s="11" t="n"/>
      <c r="C185" s="11" t="n"/>
      <c r="D185" s="14" t="n"/>
      <c r="E185" s="11" t="n"/>
      <c r="F185" s="11" t="n"/>
      <c r="G185" s="11" t="n"/>
      <c r="H185" s="11" t="n"/>
    </row>
    <row r="186">
      <c r="A186" s="15" t="n"/>
      <c r="B186" s="11" t="n"/>
      <c r="C186" s="11" t="n"/>
      <c r="D186" s="14" t="n"/>
      <c r="E186" s="11" t="n"/>
      <c r="F186" s="11" t="n"/>
      <c r="G186" s="11" t="n"/>
      <c r="H186" s="11" t="n"/>
    </row>
    <row r="187">
      <c r="A187" s="15" t="n"/>
      <c r="B187" s="11" t="n"/>
      <c r="C187" s="11" t="n"/>
      <c r="D187" s="14" t="n"/>
      <c r="E187" s="11" t="n"/>
      <c r="F187" s="11" t="n"/>
      <c r="G187" s="11" t="n"/>
      <c r="H187" s="11" t="n"/>
    </row>
    <row r="188">
      <c r="A188" s="15" t="n"/>
      <c r="B188" s="11" t="n"/>
      <c r="C188" s="11" t="n"/>
      <c r="D188" s="14" t="n"/>
      <c r="E188" s="11" t="n"/>
      <c r="F188" s="11" t="n"/>
      <c r="G188" s="11" t="n"/>
      <c r="H188" s="11" t="n"/>
    </row>
    <row r="189">
      <c r="A189" s="15" t="n"/>
      <c r="B189" s="11" t="n"/>
      <c r="C189" s="11" t="n"/>
      <c r="D189" s="14" t="n"/>
      <c r="E189" s="11" t="n"/>
      <c r="F189" s="11" t="n"/>
      <c r="G189" s="11" t="n"/>
      <c r="H189" s="11" t="n"/>
    </row>
    <row r="190">
      <c r="A190" s="15" t="n"/>
      <c r="B190" s="11" t="n"/>
      <c r="C190" s="11" t="n"/>
      <c r="D190" s="14" t="n"/>
      <c r="E190" s="11" t="n"/>
      <c r="F190" s="11" t="n"/>
      <c r="G190" s="11" t="n"/>
      <c r="H190" s="11" t="n"/>
    </row>
    <row r="191">
      <c r="A191" s="15" t="n"/>
      <c r="B191" s="11" t="n"/>
      <c r="C191" s="11" t="n"/>
      <c r="D191" s="14" t="n"/>
      <c r="E191" s="11" t="n"/>
      <c r="F191" s="11" t="n"/>
      <c r="G191" s="11" t="n"/>
      <c r="H191" s="11" t="n"/>
    </row>
    <row r="192">
      <c r="A192" s="15" t="n"/>
      <c r="B192" s="11" t="n"/>
      <c r="C192" s="11" t="n"/>
      <c r="D192" s="14" t="n"/>
      <c r="E192" s="11" t="n"/>
      <c r="F192" s="11" t="n"/>
      <c r="G192" s="11" t="n"/>
      <c r="H192" s="11" t="n"/>
    </row>
    <row r="193">
      <c r="A193" s="15" t="n"/>
      <c r="B193" s="11" t="n"/>
      <c r="C193" s="11" t="n"/>
      <c r="D193" s="14" t="n"/>
      <c r="E193" s="11" t="n"/>
      <c r="F193" s="11" t="n"/>
      <c r="G193" s="11" t="n"/>
      <c r="H193" s="11" t="n"/>
    </row>
    <row r="194">
      <c r="A194" s="15" t="n"/>
      <c r="B194" s="11" t="n"/>
      <c r="C194" s="11" t="n"/>
      <c r="D194" s="14" t="n"/>
      <c r="E194" s="11" t="n"/>
      <c r="F194" s="11" t="n"/>
      <c r="G194" s="11" t="n"/>
      <c r="H194" s="11" t="n"/>
    </row>
    <row r="195">
      <c r="A195" s="15" t="n"/>
      <c r="B195" s="11" t="n"/>
      <c r="C195" s="11" t="n"/>
      <c r="D195" s="14" t="n"/>
      <c r="E195" s="11" t="n"/>
      <c r="F195" s="11" t="n"/>
      <c r="G195" s="11" t="n"/>
      <c r="H195" s="11" t="n"/>
    </row>
    <row r="196">
      <c r="A196" s="15" t="n"/>
      <c r="B196" s="11" t="n"/>
      <c r="C196" s="11" t="n"/>
      <c r="D196" s="14" t="n"/>
      <c r="E196" s="11" t="n"/>
      <c r="F196" s="11" t="n"/>
      <c r="G196" s="11" t="n"/>
      <c r="H196" s="11" t="n"/>
    </row>
    <row r="197">
      <c r="A197" s="15" t="n"/>
      <c r="B197" s="11" t="n"/>
      <c r="C197" s="11" t="n"/>
      <c r="D197" s="14" t="n"/>
      <c r="E197" s="11" t="n"/>
      <c r="F197" s="11" t="n"/>
      <c r="G197" s="11" t="n"/>
      <c r="H197" s="11" t="n"/>
    </row>
    <row r="198">
      <c r="A198" s="15" t="n"/>
      <c r="B198" s="11" t="n"/>
      <c r="C198" s="11" t="n"/>
      <c r="D198" s="14" t="n"/>
      <c r="E198" s="11" t="n"/>
      <c r="F198" s="11" t="n"/>
      <c r="G198" s="11" t="n"/>
      <c r="H198" s="11" t="n"/>
    </row>
    <row r="199">
      <c r="A199" s="15" t="n"/>
      <c r="B199" s="11" t="n"/>
      <c r="C199" s="11" t="n"/>
      <c r="D199" s="14" t="n"/>
      <c r="E199" s="11" t="n"/>
      <c r="F199" s="11" t="n"/>
      <c r="G199" s="11" t="n"/>
      <c r="H199" s="11" t="n"/>
    </row>
    <row r="200">
      <c r="A200" s="15" t="n"/>
      <c r="B200" s="11" t="n"/>
      <c r="C200" s="11" t="n"/>
      <c r="D200" s="14" t="n"/>
      <c r="E200" s="11" t="n"/>
      <c r="F200" s="11" t="n"/>
      <c r="G200" s="11" t="n"/>
      <c r="H200" s="11" t="n"/>
    </row>
    <row r="201">
      <c r="A201" s="15" t="n"/>
      <c r="B201" s="11" t="n"/>
      <c r="C201" s="11" t="n"/>
      <c r="D201" s="14" t="n"/>
      <c r="E201" s="11" t="n"/>
      <c r="F201" s="11" t="n"/>
      <c r="G201" s="11" t="n"/>
      <c r="H201" s="11" t="n"/>
    </row>
    <row r="202">
      <c r="A202" s="15" t="n"/>
      <c r="B202" s="11" t="n"/>
      <c r="C202" s="11" t="n"/>
      <c r="D202" s="14" t="n"/>
      <c r="E202" s="11" t="n"/>
      <c r="F202" s="11" t="n"/>
      <c r="G202" s="11" t="n"/>
      <c r="H202" s="11" t="n"/>
    </row>
    <row r="203">
      <c r="A203" s="15" t="n"/>
      <c r="B203" s="11" t="n"/>
      <c r="C203" s="11" t="n"/>
      <c r="D203" s="14" t="n"/>
      <c r="E203" s="11" t="n"/>
      <c r="F203" s="11" t="n"/>
      <c r="G203" s="11" t="n"/>
      <c r="H203" s="11" t="n"/>
    </row>
    <row r="204">
      <c r="A204" s="15" t="n"/>
      <c r="B204" s="11" t="n"/>
      <c r="C204" s="11" t="n"/>
      <c r="D204" s="14" t="n"/>
      <c r="E204" s="11" t="n"/>
      <c r="F204" s="11" t="n"/>
      <c r="G204" s="11" t="n"/>
      <c r="H204" s="11" t="n"/>
    </row>
    <row r="205">
      <c r="A205" s="15" t="n"/>
      <c r="B205" s="11" t="n"/>
      <c r="C205" s="11" t="n"/>
      <c r="D205" s="14" t="n"/>
      <c r="E205" s="11" t="n"/>
      <c r="F205" s="11" t="n"/>
      <c r="G205" s="11" t="n"/>
      <c r="H205" s="11" t="n"/>
    </row>
    <row r="206">
      <c r="A206" s="15" t="n"/>
      <c r="B206" s="11" t="n"/>
      <c r="C206" s="11" t="n"/>
      <c r="D206" s="14" t="n"/>
      <c r="E206" s="11" t="n"/>
      <c r="F206" s="11" t="n"/>
      <c r="G206" s="11" t="n"/>
      <c r="H206" s="11" t="n"/>
    </row>
    <row r="207">
      <c r="A207" s="15" t="n"/>
      <c r="B207" s="11" t="n"/>
      <c r="C207" s="11" t="n"/>
      <c r="D207" s="14" t="n"/>
      <c r="E207" s="11" t="n"/>
      <c r="F207" s="11" t="n"/>
      <c r="G207" s="11" t="n"/>
      <c r="H207" s="11" t="n"/>
    </row>
    <row r="208">
      <c r="A208" s="15" t="n"/>
      <c r="B208" s="11" t="n"/>
      <c r="C208" s="11" t="n"/>
      <c r="D208" s="14" t="n"/>
      <c r="E208" s="11" t="n"/>
      <c r="F208" s="11" t="n"/>
      <c r="G208" s="11" t="n"/>
      <c r="H208" s="11" t="n"/>
    </row>
    <row r="209">
      <c r="A209" s="15" t="n"/>
      <c r="B209" s="11" t="n"/>
      <c r="C209" s="11" t="n"/>
      <c r="D209" s="14" t="n"/>
      <c r="E209" s="11" t="n"/>
      <c r="F209" s="11" t="n"/>
      <c r="G209" s="11" t="n"/>
      <c r="H209" s="11" t="n"/>
    </row>
    <row r="210">
      <c r="A210" s="15" t="n"/>
      <c r="B210" s="11" t="n"/>
      <c r="C210" s="11" t="n"/>
      <c r="D210" s="14" t="n"/>
      <c r="E210" s="11" t="n"/>
      <c r="F210" s="11" t="n"/>
      <c r="G210" s="11" t="n"/>
      <c r="H210" s="11" t="n"/>
    </row>
    <row r="211">
      <c r="A211" s="15" t="n"/>
      <c r="B211" s="11" t="n"/>
      <c r="C211" s="11" t="n"/>
      <c r="D211" s="14" t="n"/>
      <c r="E211" s="11" t="n"/>
      <c r="F211" s="11" t="n"/>
      <c r="G211" s="11" t="n"/>
      <c r="H211" s="11" t="n"/>
    </row>
    <row r="212">
      <c r="A212" s="15" t="n"/>
      <c r="B212" s="11" t="n"/>
      <c r="C212" s="11" t="n"/>
      <c r="D212" s="14" t="n"/>
      <c r="E212" s="11" t="n"/>
      <c r="F212" s="11" t="n"/>
      <c r="G212" s="11" t="n"/>
      <c r="H212" s="11" t="n"/>
    </row>
    <row r="213">
      <c r="A213" s="15" t="n"/>
      <c r="B213" s="11" t="n"/>
      <c r="C213" s="11" t="n"/>
      <c r="D213" s="14" t="n"/>
      <c r="E213" s="11" t="n"/>
      <c r="F213" s="11" t="n"/>
      <c r="G213" s="11" t="n"/>
      <c r="H213" s="11" t="n"/>
    </row>
    <row r="214">
      <c r="A214" s="15" t="n"/>
      <c r="B214" s="11" t="n"/>
      <c r="C214" s="11" t="n"/>
      <c r="D214" s="14" t="n"/>
      <c r="E214" s="11" t="n"/>
      <c r="F214" s="11" t="n"/>
      <c r="G214" s="11" t="n"/>
      <c r="H214" s="11" t="n"/>
    </row>
    <row r="215">
      <c r="A215" s="15" t="n"/>
      <c r="B215" s="11" t="n"/>
      <c r="C215" s="11" t="n"/>
      <c r="D215" s="14" t="n"/>
      <c r="E215" s="11" t="n"/>
      <c r="F215" s="11" t="n"/>
      <c r="G215" s="11" t="n"/>
      <c r="H215" s="11" t="n"/>
    </row>
    <row r="216">
      <c r="A216" s="15" t="n"/>
      <c r="B216" s="11" t="n"/>
      <c r="C216" s="11" t="n"/>
      <c r="D216" s="14" t="n"/>
      <c r="E216" s="11" t="n"/>
      <c r="F216" s="11" t="n"/>
      <c r="G216" s="11" t="n"/>
      <c r="H216" s="11" t="n"/>
    </row>
    <row r="217">
      <c r="A217" s="15" t="n"/>
      <c r="B217" s="11" t="n"/>
      <c r="C217" s="11" t="n"/>
      <c r="D217" s="14" t="n"/>
      <c r="E217" s="11" t="n"/>
      <c r="F217" s="11" t="n"/>
      <c r="G217" s="11" t="n"/>
      <c r="H217" s="11" t="n"/>
    </row>
    <row r="218">
      <c r="A218" s="15" t="n"/>
      <c r="B218" s="11" t="n"/>
      <c r="C218" s="11" t="n"/>
      <c r="D218" s="14" t="n"/>
      <c r="E218" s="11" t="n"/>
      <c r="F218" s="11" t="n"/>
      <c r="G218" s="11" t="n"/>
      <c r="H218" s="11" t="n"/>
    </row>
    <row r="219">
      <c r="A219" s="15" t="n"/>
      <c r="B219" s="11" t="n"/>
      <c r="C219" s="11" t="n"/>
      <c r="D219" s="14" t="n"/>
      <c r="E219" s="11" t="n"/>
      <c r="F219" s="11" t="n"/>
      <c r="G219" s="11" t="n"/>
      <c r="H219" s="11" t="n"/>
    </row>
    <row r="220">
      <c r="A220" s="15" t="n"/>
      <c r="B220" s="11" t="n"/>
      <c r="C220" s="11" t="n"/>
      <c r="D220" s="14" t="n"/>
      <c r="E220" s="11" t="n"/>
      <c r="F220" s="11" t="n"/>
      <c r="G220" s="11" t="n"/>
      <c r="H220" s="11" t="n"/>
    </row>
    <row r="221">
      <c r="A221" s="15" t="n"/>
      <c r="B221" s="11" t="n"/>
      <c r="C221" s="11" t="n"/>
      <c r="D221" s="14" t="n"/>
      <c r="E221" s="11" t="n"/>
      <c r="F221" s="11" t="n"/>
      <c r="G221" s="11" t="n"/>
      <c r="H221" s="11" t="n"/>
    </row>
    <row r="222">
      <c r="A222" s="15" t="n"/>
      <c r="B222" s="11" t="n"/>
      <c r="C222" s="11" t="n"/>
      <c r="D222" s="14" t="n"/>
      <c r="E222" s="11" t="n"/>
      <c r="F222" s="11" t="n"/>
      <c r="G222" s="11" t="n"/>
      <c r="H222" s="11" t="n"/>
    </row>
    <row r="223">
      <c r="A223" s="15" t="n"/>
      <c r="B223" s="11" t="n"/>
      <c r="C223" s="11" t="n"/>
      <c r="D223" s="14" t="n"/>
      <c r="E223" s="11" t="n"/>
      <c r="F223" s="11" t="n"/>
      <c r="G223" s="11" t="n"/>
      <c r="H223" s="11" t="n"/>
    </row>
    <row r="224">
      <c r="A224" s="15" t="n"/>
      <c r="B224" s="11" t="n"/>
      <c r="C224" s="11" t="n"/>
      <c r="D224" s="14" t="n"/>
      <c r="E224" s="11" t="n"/>
      <c r="F224" s="11" t="n"/>
      <c r="G224" s="11" t="n"/>
      <c r="H224" s="11" t="n"/>
    </row>
    <row r="225">
      <c r="A225" s="15" t="n"/>
      <c r="B225" s="11" t="n"/>
      <c r="C225" s="11" t="n"/>
      <c r="D225" s="14" t="n"/>
      <c r="E225" s="11" t="n"/>
      <c r="F225" s="11" t="n"/>
      <c r="G225" s="11" t="n"/>
      <c r="H225" s="11" t="n"/>
    </row>
    <row r="226">
      <c r="A226" s="15" t="n"/>
      <c r="B226" s="11" t="n"/>
      <c r="C226" s="11" t="n"/>
      <c r="D226" s="14" t="n"/>
      <c r="E226" s="11" t="n"/>
      <c r="F226" s="11" t="n"/>
      <c r="G226" s="11" t="n"/>
      <c r="H226" s="11" t="n"/>
    </row>
    <row r="227">
      <c r="A227" s="15" t="n"/>
      <c r="B227" s="11" t="n"/>
      <c r="C227" s="11" t="n"/>
      <c r="D227" s="14" t="n"/>
      <c r="E227" s="11" t="n"/>
      <c r="F227" s="11" t="n"/>
      <c r="G227" s="11" t="n"/>
      <c r="H227" s="11" t="n"/>
    </row>
    <row r="228">
      <c r="A228" s="15" t="n"/>
      <c r="B228" s="11" t="n"/>
      <c r="C228" s="11" t="n"/>
      <c r="D228" s="14" t="n"/>
      <c r="E228" s="11" t="n"/>
      <c r="F228" s="11" t="n"/>
      <c r="G228" s="11" t="n"/>
      <c r="H228" s="11" t="n"/>
    </row>
    <row r="229">
      <c r="A229" s="15" t="n"/>
      <c r="B229" s="11" t="n"/>
      <c r="C229" s="11" t="n"/>
      <c r="D229" s="14" t="n"/>
      <c r="E229" s="11" t="n"/>
      <c r="F229" s="11" t="n"/>
      <c r="G229" s="11" t="n"/>
      <c r="H229" s="11" t="n"/>
    </row>
    <row r="230">
      <c r="A230" s="15" t="n"/>
      <c r="B230" s="11" t="n"/>
      <c r="C230" s="11" t="n"/>
      <c r="D230" s="14" t="n"/>
      <c r="E230" s="11" t="n"/>
      <c r="F230" s="11" t="n"/>
      <c r="G230" s="11" t="n"/>
      <c r="H230" s="11" t="n"/>
    </row>
    <row r="231">
      <c r="A231" s="15" t="n"/>
      <c r="B231" s="11" t="n"/>
      <c r="C231" s="11" t="n"/>
      <c r="D231" s="14" t="n"/>
      <c r="E231" s="11" t="n"/>
      <c r="F231" s="11" t="n"/>
      <c r="G231" s="11" t="n"/>
      <c r="H231" s="11" t="n"/>
    </row>
    <row r="232">
      <c r="A232" s="15" t="n"/>
      <c r="B232" s="11" t="n"/>
      <c r="C232" s="11" t="n"/>
      <c r="D232" s="14" t="n"/>
      <c r="E232" s="11" t="n"/>
      <c r="F232" s="11" t="n"/>
      <c r="G232" s="11" t="n"/>
      <c r="H232" s="11" t="n"/>
    </row>
    <row r="233">
      <c r="A233" s="15" t="n"/>
      <c r="B233" s="11" t="n"/>
      <c r="C233" s="11" t="n"/>
      <c r="D233" s="14" t="n"/>
      <c r="E233" s="11" t="n"/>
      <c r="F233" s="11" t="n"/>
      <c r="G233" s="11" t="n"/>
      <c r="H233" s="11" t="n"/>
    </row>
    <row r="234">
      <c r="A234" s="15" t="n"/>
      <c r="B234" s="11" t="n"/>
      <c r="C234" s="11" t="n"/>
      <c r="D234" s="14" t="n"/>
      <c r="E234" s="11" t="n"/>
      <c r="F234" s="11" t="n"/>
      <c r="G234" s="11" t="n"/>
      <c r="H234" s="11" t="n"/>
    </row>
    <row r="235">
      <c r="A235" s="15" t="n"/>
      <c r="B235" s="11" t="n"/>
      <c r="C235" s="11" t="n"/>
      <c r="D235" s="14" t="n"/>
      <c r="E235" s="11" t="n"/>
      <c r="F235" s="11" t="n"/>
      <c r="G235" s="11" t="n"/>
      <c r="H235" s="11" t="n"/>
    </row>
    <row r="236">
      <c r="A236" s="15" t="n"/>
      <c r="B236" s="11" t="n"/>
      <c r="C236" s="11" t="n"/>
      <c r="D236" s="14" t="n"/>
      <c r="E236" s="11" t="n"/>
      <c r="F236" s="11" t="n"/>
      <c r="G236" s="11" t="n"/>
      <c r="H236" s="11" t="n"/>
    </row>
    <row r="237">
      <c r="A237" s="15" t="n"/>
      <c r="B237" s="11" t="n"/>
      <c r="C237" s="11" t="n"/>
      <c r="D237" s="14" t="n"/>
      <c r="E237" s="11" t="n"/>
      <c r="F237" s="11" t="n"/>
      <c r="G237" s="11" t="n"/>
      <c r="H237" s="11" t="n"/>
    </row>
    <row r="238">
      <c r="A238" s="15" t="n"/>
      <c r="B238" s="11" t="n"/>
      <c r="C238" s="11" t="n"/>
      <c r="D238" s="14" t="n"/>
      <c r="E238" s="11" t="n"/>
      <c r="F238" s="11" t="n"/>
      <c r="G238" s="11" t="n"/>
      <c r="H238" s="11" t="n"/>
    </row>
    <row r="239">
      <c r="A239" s="15" t="n"/>
      <c r="B239" s="11" t="n"/>
      <c r="C239" s="11" t="n"/>
      <c r="D239" s="14" t="n"/>
      <c r="E239" s="11" t="n"/>
      <c r="F239" s="11" t="n"/>
      <c r="G239" s="11" t="n"/>
      <c r="H239" s="11" t="n"/>
    </row>
    <row r="240">
      <c r="A240" s="15" t="n"/>
      <c r="B240" s="11" t="n"/>
      <c r="C240" s="11" t="n"/>
      <c r="D240" s="14" t="n"/>
      <c r="E240" s="11" t="n"/>
      <c r="F240" s="11" t="n"/>
      <c r="G240" s="11" t="n"/>
      <c r="H240" s="11" t="n"/>
    </row>
    <row r="241">
      <c r="A241" s="15" t="n"/>
      <c r="B241" s="11" t="n"/>
      <c r="C241" s="11" t="n"/>
      <c r="D241" s="14" t="n"/>
      <c r="E241" s="11" t="n"/>
      <c r="F241" s="11" t="n"/>
      <c r="G241" s="11" t="n"/>
      <c r="H241" s="11" t="n"/>
    </row>
    <row r="242">
      <c r="A242" s="15" t="n"/>
      <c r="B242" s="11" t="n"/>
      <c r="C242" s="11" t="n"/>
      <c r="D242" s="14" t="n"/>
      <c r="E242" s="11" t="n"/>
      <c r="F242" s="11" t="n"/>
      <c r="G242" s="11" t="n"/>
      <c r="H242" s="11" t="n"/>
    </row>
    <row r="243">
      <c r="A243" s="15" t="n"/>
      <c r="B243" s="11" t="n"/>
      <c r="C243" s="11" t="n"/>
      <c r="D243" s="14" t="n"/>
      <c r="E243" s="11" t="n"/>
      <c r="F243" s="11" t="n"/>
      <c r="G243" s="11" t="n"/>
      <c r="H243" s="11" t="n"/>
    </row>
    <row r="244">
      <c r="A244" s="15" t="n"/>
      <c r="B244" s="11" t="n"/>
      <c r="C244" s="11" t="n"/>
      <c r="D244" s="14" t="n"/>
      <c r="E244" s="11" t="n"/>
      <c r="F244" s="11" t="n"/>
      <c r="G244" s="11" t="n"/>
      <c r="H244" s="11" t="n"/>
    </row>
    <row r="245">
      <c r="A245" s="15" t="n"/>
      <c r="B245" s="11" t="n"/>
      <c r="C245" s="11" t="n"/>
      <c r="D245" s="14" t="n"/>
      <c r="E245" s="11" t="n"/>
      <c r="F245" s="11" t="n"/>
      <c r="G245" s="11" t="n"/>
      <c r="H245" s="11" t="n"/>
    </row>
    <row r="246">
      <c r="A246" s="15" t="n"/>
      <c r="B246" s="11" t="n"/>
      <c r="C246" s="11" t="n"/>
      <c r="D246" s="14" t="n"/>
      <c r="E246" s="11" t="n"/>
      <c r="F246" s="11" t="n"/>
      <c r="G246" s="11" t="n"/>
      <c r="H246" s="11" t="n"/>
    </row>
    <row r="247">
      <c r="A247" s="15" t="n"/>
      <c r="B247" s="11" t="n"/>
      <c r="C247" s="11" t="n"/>
      <c r="D247" s="14" t="n"/>
      <c r="E247" s="11" t="n"/>
      <c r="F247" s="11" t="n"/>
      <c r="G247" s="11" t="n"/>
      <c r="H247" s="11" t="n"/>
    </row>
    <row r="248">
      <c r="A248" s="15" t="n"/>
      <c r="B248" s="11" t="n"/>
      <c r="C248" s="11" t="n"/>
      <c r="D248" s="14" t="n"/>
      <c r="E248" s="11" t="n"/>
      <c r="F248" s="11" t="n"/>
      <c r="G248" s="11" t="n"/>
      <c r="H248" s="11" t="n"/>
    </row>
    <row r="249">
      <c r="A249" s="15" t="n"/>
      <c r="B249" s="11" t="n"/>
      <c r="C249" s="11" t="n"/>
      <c r="D249" s="14" t="n"/>
      <c r="E249" s="11" t="n"/>
      <c r="F249" s="11" t="n"/>
      <c r="G249" s="11" t="n"/>
      <c r="H249" s="11" t="n"/>
    </row>
    <row r="250">
      <c r="A250" s="15" t="n"/>
      <c r="B250" s="11" t="n"/>
      <c r="C250" s="11" t="n"/>
      <c r="D250" s="14" t="n"/>
      <c r="E250" s="11" t="n"/>
      <c r="F250" s="11" t="n"/>
      <c r="G250" s="11" t="n"/>
      <c r="H250" s="11" t="n"/>
    </row>
    <row r="251">
      <c r="A251" s="15" t="n"/>
      <c r="B251" s="11" t="n"/>
      <c r="C251" s="11" t="n"/>
      <c r="D251" s="14" t="n"/>
      <c r="E251" s="11" t="n"/>
      <c r="F251" s="11" t="n"/>
      <c r="G251" s="11" t="n"/>
      <c r="H251" s="11" t="n"/>
    </row>
    <row r="252">
      <c r="A252" s="15" t="n"/>
      <c r="B252" s="11" t="n"/>
      <c r="C252" s="11" t="n"/>
      <c r="D252" s="14" t="n"/>
      <c r="E252" s="11" t="n"/>
      <c r="F252" s="11" t="n"/>
      <c r="G252" s="11" t="n"/>
      <c r="H252" s="11" t="n"/>
    </row>
    <row r="253">
      <c r="A253" s="15" t="n"/>
      <c r="B253" s="11" t="n"/>
      <c r="C253" s="11" t="n"/>
      <c r="D253" s="14" t="n"/>
      <c r="E253" s="11" t="n"/>
      <c r="F253" s="11" t="n"/>
      <c r="G253" s="11" t="n"/>
      <c r="H253" s="11" t="n"/>
    </row>
    <row r="254">
      <c r="A254" s="15" t="n"/>
      <c r="B254" s="11" t="n"/>
      <c r="C254" s="11" t="n"/>
      <c r="D254" s="14" t="n"/>
      <c r="E254" s="11" t="n"/>
      <c r="F254" s="11" t="n"/>
      <c r="G254" s="11" t="n"/>
      <c r="H254" s="11" t="n"/>
    </row>
    <row r="255">
      <c r="A255" s="15" t="n"/>
      <c r="B255" s="11" t="n"/>
      <c r="C255" s="11" t="n"/>
      <c r="D255" s="14" t="n"/>
      <c r="E255" s="11" t="n"/>
      <c r="F255" s="11" t="n"/>
      <c r="G255" s="11" t="n"/>
      <c r="H255" s="11" t="n"/>
    </row>
    <row r="256">
      <c r="A256" s="15" t="n"/>
      <c r="B256" s="11" t="n"/>
      <c r="C256" s="11" t="n"/>
      <c r="D256" s="14" t="n"/>
      <c r="E256" s="11" t="n"/>
      <c r="F256" s="11" t="n"/>
      <c r="G256" s="11" t="n"/>
      <c r="H256" s="11" t="n"/>
    </row>
    <row r="257">
      <c r="A257" s="15" t="n"/>
      <c r="B257" s="11" t="n"/>
      <c r="C257" s="11" t="n"/>
      <c r="D257" s="14" t="n"/>
      <c r="E257" s="11" t="n"/>
      <c r="F257" s="11" t="n"/>
      <c r="G257" s="11" t="n"/>
      <c r="H257" s="11" t="n"/>
    </row>
    <row r="258">
      <c r="A258" s="15" t="n"/>
      <c r="B258" s="11" t="n"/>
      <c r="C258" s="11" t="n"/>
      <c r="D258" s="14" t="n"/>
      <c r="E258" s="11" t="n"/>
      <c r="F258" s="11" t="n"/>
      <c r="G258" s="11" t="n"/>
      <c r="H258" s="11" t="n"/>
    </row>
    <row r="259">
      <c r="A259" s="15" t="n"/>
      <c r="B259" s="11" t="n"/>
      <c r="C259" s="11" t="n"/>
      <c r="D259" s="14" t="n"/>
      <c r="E259" s="11" t="n"/>
      <c r="F259" s="11" t="n"/>
      <c r="G259" s="11" t="n"/>
      <c r="H259" s="11" t="n"/>
    </row>
    <row r="260">
      <c r="A260" s="15" t="n"/>
      <c r="B260" s="11" t="n"/>
      <c r="C260" s="11" t="n"/>
      <c r="D260" s="14" t="n"/>
      <c r="E260" s="11" t="n"/>
      <c r="F260" s="11" t="n"/>
      <c r="G260" s="11" t="n"/>
      <c r="H260" s="11" t="n"/>
    </row>
    <row r="261">
      <c r="A261" s="15" t="n"/>
      <c r="B261" s="11" t="n"/>
      <c r="C261" s="11" t="n"/>
      <c r="D261" s="14" t="n"/>
      <c r="E261" s="11" t="n"/>
      <c r="F261" s="11" t="n"/>
      <c r="G261" s="11" t="n"/>
      <c r="H261" s="11" t="n"/>
    </row>
    <row r="262">
      <c r="A262" s="15" t="n"/>
      <c r="B262" s="11" t="n"/>
      <c r="C262" s="11" t="n"/>
      <c r="D262" s="14" t="n"/>
      <c r="E262" s="11" t="n"/>
      <c r="F262" s="11" t="n"/>
      <c r="G262" s="11" t="n"/>
      <c r="H262" s="11" t="n"/>
    </row>
    <row r="263">
      <c r="A263" s="15" t="n"/>
      <c r="B263" s="11" t="n"/>
      <c r="C263" s="11" t="n"/>
      <c r="D263" s="14" t="n"/>
      <c r="E263" s="11" t="n"/>
      <c r="F263" s="11" t="n"/>
      <c r="G263" s="11" t="n"/>
      <c r="H263" s="11" t="n"/>
    </row>
    <row r="264">
      <c r="A264" s="15" t="n"/>
      <c r="B264" s="11" t="n"/>
      <c r="C264" s="11" t="n"/>
      <c r="D264" s="14" t="n"/>
      <c r="E264" s="11" t="n"/>
      <c r="F264" s="11" t="n"/>
      <c r="G264" s="11" t="n"/>
      <c r="H264" s="11" t="n"/>
    </row>
    <row r="265">
      <c r="A265" s="15" t="n"/>
      <c r="B265" s="11" t="n"/>
      <c r="C265" s="11" t="n"/>
      <c r="D265" s="14" t="n"/>
      <c r="E265" s="11" t="n"/>
      <c r="F265" s="11" t="n"/>
      <c r="G265" s="11" t="n"/>
      <c r="H265" s="11" t="n"/>
    </row>
    <row r="266">
      <c r="A266" s="15" t="n"/>
      <c r="B266" s="11" t="n"/>
      <c r="C266" s="11" t="n"/>
      <c r="D266" s="14" t="n"/>
      <c r="E266" s="11" t="n"/>
      <c r="F266" s="11" t="n"/>
      <c r="G266" s="11" t="n"/>
      <c r="H266" s="11" t="n"/>
    </row>
    <row r="267">
      <c r="A267" s="15" t="n"/>
      <c r="B267" s="11" t="n"/>
      <c r="C267" s="11" t="n"/>
      <c r="D267" s="14" t="n"/>
      <c r="E267" s="11" t="n"/>
      <c r="F267" s="11" t="n"/>
      <c r="G267" s="11" t="n"/>
      <c r="H267" s="11" t="n"/>
    </row>
    <row r="268">
      <c r="A268" s="15" t="n"/>
      <c r="B268" s="11" t="n"/>
      <c r="C268" s="11" t="n"/>
      <c r="D268" s="14" t="n"/>
      <c r="E268" s="11" t="n"/>
      <c r="F268" s="11" t="n"/>
      <c r="G268" s="11" t="n"/>
      <c r="H268" s="11" t="n"/>
    </row>
    <row r="269">
      <c r="A269" s="15" t="n"/>
      <c r="B269" s="11" t="n"/>
      <c r="C269" s="11" t="n"/>
      <c r="D269" s="14" t="n"/>
      <c r="E269" s="11" t="n"/>
      <c r="F269" s="11" t="n"/>
      <c r="G269" s="11" t="n"/>
      <c r="H269" s="11" t="n"/>
    </row>
    <row r="270">
      <c r="A270" s="15" t="n"/>
      <c r="B270" s="11" t="n"/>
      <c r="C270" s="11" t="n"/>
      <c r="D270" s="14" t="n"/>
      <c r="E270" s="11" t="n"/>
      <c r="F270" s="11" t="n"/>
      <c r="G270" s="11" t="n"/>
      <c r="H270" s="11" t="n"/>
    </row>
    <row r="271">
      <c r="A271" s="15" t="n"/>
      <c r="B271" s="11" t="n"/>
      <c r="C271" s="11" t="n"/>
      <c r="D271" s="14" t="n"/>
      <c r="E271" s="11" t="n"/>
      <c r="F271" s="11" t="n"/>
      <c r="G271" s="11" t="n"/>
      <c r="H271" s="11" t="n"/>
    </row>
    <row r="272">
      <c r="A272" s="15" t="n"/>
      <c r="B272" s="11" t="n"/>
      <c r="C272" s="11" t="n"/>
      <c r="D272" s="14" t="n"/>
      <c r="E272" s="11" t="n"/>
      <c r="F272" s="11" t="n"/>
      <c r="G272" s="11" t="n"/>
      <c r="H272" s="11" t="n"/>
    </row>
    <row r="273">
      <c r="A273" s="15" t="n"/>
      <c r="B273" s="11" t="n"/>
      <c r="C273" s="11" t="n"/>
      <c r="D273" s="14" t="n"/>
      <c r="E273" s="11" t="n"/>
      <c r="F273" s="11" t="n"/>
      <c r="G273" s="11" t="n"/>
      <c r="H273" s="11" t="n"/>
    </row>
    <row r="274">
      <c r="A274" s="15" t="n"/>
      <c r="B274" s="11" t="n"/>
      <c r="C274" s="11" t="n"/>
      <c r="D274" s="14" t="n"/>
      <c r="E274" s="11" t="n"/>
      <c r="F274" s="11" t="n"/>
      <c r="G274" s="11" t="n"/>
      <c r="H274" s="11" t="n"/>
    </row>
    <row r="275">
      <c r="A275" s="15" t="n"/>
      <c r="B275" s="11" t="n"/>
      <c r="C275" s="11" t="n"/>
      <c r="D275" s="14" t="n"/>
      <c r="E275" s="11" t="n"/>
      <c r="F275" s="11" t="n"/>
      <c r="G275" s="11" t="n"/>
      <c r="H275" s="11" t="n"/>
    </row>
    <row r="276">
      <c r="A276" s="15" t="n"/>
      <c r="B276" s="11" t="n"/>
      <c r="C276" s="11" t="n"/>
      <c r="D276" s="14" t="n"/>
      <c r="E276" s="11" t="n"/>
      <c r="F276" s="11" t="n"/>
      <c r="G276" s="11" t="n"/>
      <c r="H276" s="11" t="n"/>
    </row>
    <row r="277">
      <c r="A277" s="15" t="n"/>
      <c r="B277" s="11" t="n"/>
      <c r="C277" s="11" t="n"/>
      <c r="D277" s="14" t="n"/>
      <c r="E277" s="11" t="n"/>
      <c r="F277" s="11" t="n"/>
      <c r="G277" s="11" t="n"/>
      <c r="H277" s="11" t="n"/>
    </row>
    <row r="278">
      <c r="A278" s="15" t="n"/>
      <c r="B278" s="11" t="n"/>
      <c r="C278" s="11" t="n"/>
      <c r="D278" s="14" t="n"/>
      <c r="E278" s="11" t="n"/>
      <c r="F278" s="11" t="n"/>
      <c r="G278" s="11" t="n"/>
      <c r="H278" s="11" t="n"/>
    </row>
    <row r="279">
      <c r="A279" s="15" t="n"/>
      <c r="B279" s="11" t="n"/>
      <c r="C279" s="11" t="n"/>
      <c r="D279" s="14" t="n"/>
      <c r="E279" s="11" t="n"/>
      <c r="F279" s="11" t="n"/>
      <c r="G279" s="11" t="n"/>
      <c r="H279" s="11" t="n"/>
    </row>
    <row r="280">
      <c r="A280" s="15" t="n"/>
      <c r="B280" s="11" t="n"/>
      <c r="C280" s="11" t="n"/>
      <c r="D280" s="14" t="n"/>
      <c r="E280" s="11" t="n"/>
      <c r="F280" s="11" t="n"/>
      <c r="G280" s="11" t="n"/>
      <c r="H280" s="11" t="n"/>
    </row>
    <row r="281">
      <c r="A281" s="15" t="n"/>
      <c r="B281" s="11" t="n"/>
      <c r="C281" s="11" t="n"/>
      <c r="D281" s="14" t="n"/>
      <c r="E281" s="11" t="n"/>
      <c r="F281" s="11" t="n"/>
      <c r="G281" s="11" t="n"/>
      <c r="H281" s="11" t="n"/>
    </row>
    <row r="282">
      <c r="A282" s="15" t="n"/>
      <c r="B282" s="11" t="n"/>
      <c r="C282" s="11" t="n"/>
      <c r="D282" s="14" t="n"/>
      <c r="E282" s="11" t="n"/>
      <c r="F282" s="11" t="n"/>
      <c r="G282" s="11" t="n"/>
      <c r="H282" s="11" t="n"/>
    </row>
    <row r="283">
      <c r="A283" s="15" t="n"/>
      <c r="B283" s="11" t="n"/>
      <c r="C283" s="11" t="n"/>
      <c r="D283" s="14" t="n"/>
      <c r="E283" s="11" t="n"/>
      <c r="F283" s="11" t="n"/>
      <c r="G283" s="11" t="n"/>
      <c r="H283" s="11" t="n"/>
    </row>
    <row r="284">
      <c r="A284" s="15" t="n"/>
      <c r="B284" s="11" t="n"/>
      <c r="C284" s="11" t="n"/>
      <c r="D284" s="14" t="n"/>
      <c r="E284" s="11" t="n"/>
      <c r="F284" s="11" t="n"/>
      <c r="G284" s="11" t="n"/>
      <c r="H284" s="11" t="n"/>
    </row>
    <row r="285">
      <c r="A285" s="15" t="n"/>
      <c r="B285" s="11" t="n"/>
      <c r="C285" s="11" t="n"/>
      <c r="D285" s="14" t="n"/>
      <c r="E285" s="11" t="n"/>
      <c r="F285" s="11" t="n"/>
      <c r="G285" s="11" t="n"/>
      <c r="H285" s="11" t="n"/>
    </row>
    <row r="286">
      <c r="A286" s="15" t="n"/>
      <c r="B286" s="11" t="n"/>
      <c r="C286" s="11" t="n"/>
      <c r="D286" s="14" t="n"/>
      <c r="E286" s="11" t="n"/>
      <c r="F286" s="11" t="n"/>
      <c r="G286" s="11" t="n"/>
      <c r="H286" s="11" t="n"/>
    </row>
    <row r="287">
      <c r="A287" s="15" t="n"/>
      <c r="B287" s="11" t="n"/>
      <c r="C287" s="11" t="n"/>
      <c r="D287" s="14" t="n"/>
      <c r="E287" s="11" t="n"/>
      <c r="F287" s="11" t="n"/>
      <c r="G287" s="11" t="n"/>
      <c r="H287" s="11" t="n"/>
    </row>
    <row r="288">
      <c r="A288" s="15" t="n"/>
      <c r="B288" s="11" t="n"/>
      <c r="C288" s="11" t="n"/>
      <c r="D288" s="14" t="n"/>
      <c r="E288" s="11" t="n"/>
      <c r="F288" s="11" t="n"/>
      <c r="G288" s="11" t="n"/>
      <c r="H288" s="11" t="n"/>
    </row>
    <row r="289">
      <c r="A289" s="15" t="n"/>
      <c r="B289" s="11" t="n"/>
      <c r="C289" s="11" t="n"/>
      <c r="D289" s="14" t="n"/>
      <c r="E289" s="11" t="n"/>
      <c r="F289" s="11" t="n"/>
      <c r="G289" s="11" t="n"/>
      <c r="H289" s="11" t="n"/>
    </row>
    <row r="290">
      <c r="A290" s="15" t="n"/>
      <c r="B290" s="11" t="n"/>
      <c r="C290" s="11" t="n"/>
      <c r="D290" s="14" t="n"/>
      <c r="E290" s="11" t="n"/>
      <c r="F290" s="11" t="n"/>
      <c r="G290" s="11" t="n"/>
      <c r="H290" s="11" t="n"/>
    </row>
    <row r="291">
      <c r="A291" s="15" t="n"/>
      <c r="B291" s="11" t="n"/>
      <c r="C291" s="11" t="n"/>
      <c r="D291" s="14" t="n"/>
      <c r="E291" s="11" t="n"/>
      <c r="F291" s="11" t="n"/>
      <c r="G291" s="11" t="n"/>
      <c r="H291" s="11" t="n"/>
    </row>
    <row r="292">
      <c r="A292" s="15" t="n"/>
      <c r="B292" s="11" t="n"/>
      <c r="C292" s="11" t="n"/>
      <c r="D292" s="14" t="n"/>
      <c r="E292" s="11" t="n"/>
      <c r="F292" s="11" t="n"/>
      <c r="G292" s="11" t="n"/>
      <c r="H292" s="11" t="n"/>
    </row>
    <row r="293">
      <c r="A293" s="15" t="n"/>
      <c r="B293" s="11" t="n"/>
      <c r="C293" s="11" t="n"/>
      <c r="D293" s="14" t="n"/>
      <c r="E293" s="11" t="n"/>
      <c r="F293" s="11" t="n"/>
      <c r="G293" s="11" t="n"/>
      <c r="H293" s="11" t="n"/>
    </row>
    <row r="294">
      <c r="A294" s="15" t="n"/>
      <c r="B294" s="11" t="n"/>
      <c r="C294" s="11" t="n"/>
      <c r="D294" s="14" t="n"/>
      <c r="E294" s="11" t="n"/>
      <c r="F294" s="11" t="n"/>
      <c r="G294" s="11" t="n"/>
      <c r="H294" s="11" t="n"/>
    </row>
    <row r="295">
      <c r="A295" s="15" t="n"/>
      <c r="B295" s="11" t="n"/>
      <c r="C295" s="11" t="n"/>
      <c r="D295" s="14" t="n"/>
      <c r="E295" s="11" t="n"/>
      <c r="F295" s="11" t="n"/>
      <c r="G295" s="11" t="n"/>
      <c r="H295" s="11" t="n"/>
    </row>
    <row r="296">
      <c r="A296" s="15" t="n"/>
      <c r="B296" s="11" t="n"/>
      <c r="C296" s="11" t="n"/>
      <c r="D296" s="14" t="n"/>
      <c r="E296" s="11" t="n"/>
      <c r="F296" s="11" t="n"/>
      <c r="G296" s="11" t="n"/>
      <c r="H296" s="11" t="n"/>
    </row>
    <row r="297">
      <c r="A297" s="15" t="n"/>
      <c r="B297" s="11" t="n"/>
      <c r="C297" s="11" t="n"/>
      <c r="D297" s="14" t="n"/>
      <c r="E297" s="11" t="n"/>
      <c r="F297" s="11" t="n"/>
      <c r="G297" s="11" t="n"/>
      <c r="H297" s="11" t="n"/>
    </row>
    <row r="298">
      <c r="A298" s="15" t="n"/>
      <c r="B298" s="11" t="n"/>
      <c r="C298" s="11" t="n"/>
      <c r="D298" s="14" t="n"/>
      <c r="E298" s="11" t="n"/>
      <c r="F298" s="11" t="n"/>
      <c r="G298" s="11" t="n"/>
      <c r="H298" s="11" t="n"/>
    </row>
    <row r="299">
      <c r="A299" s="15" t="n"/>
      <c r="B299" s="11" t="n"/>
      <c r="C299" s="11" t="n"/>
      <c r="D299" s="14" t="n"/>
      <c r="E299" s="11" t="n"/>
      <c r="F299" s="11" t="n"/>
      <c r="G299" s="11" t="n"/>
      <c r="H299" s="11" t="n"/>
    </row>
    <row r="300">
      <c r="A300" s="15" t="n"/>
      <c r="B300" s="11" t="n"/>
      <c r="C300" s="11" t="n"/>
      <c r="D300" s="14" t="n"/>
      <c r="E300" s="11" t="n"/>
      <c r="F300" s="11" t="n"/>
      <c r="G300" s="11" t="n"/>
      <c r="H300" s="11" t="n"/>
    </row>
    <row r="301">
      <c r="A301" s="15" t="n"/>
      <c r="B301" s="11" t="n"/>
      <c r="C301" s="11" t="n"/>
      <c r="D301" s="14" t="n"/>
      <c r="E301" s="11" t="n"/>
      <c r="F301" s="11" t="n"/>
      <c r="G301" s="11" t="n"/>
      <c r="H301" s="11" t="n"/>
    </row>
    <row r="302">
      <c r="A302" s="15" t="n"/>
      <c r="B302" s="11" t="n"/>
      <c r="C302" s="11" t="n"/>
      <c r="D302" s="14" t="n"/>
      <c r="E302" s="11" t="n"/>
      <c r="F302" s="11" t="n"/>
      <c r="G302" s="11" t="n"/>
      <c r="H302" s="11" t="n"/>
    </row>
    <row r="303">
      <c r="A303" s="15" t="n"/>
      <c r="B303" s="11" t="n"/>
      <c r="C303" s="11" t="n"/>
      <c r="D303" s="14" t="n"/>
      <c r="E303" s="11" t="n"/>
      <c r="F303" s="11" t="n"/>
      <c r="G303" s="11" t="n"/>
      <c r="H303" s="11" t="n"/>
    </row>
    <row r="304">
      <c r="A304" s="15" t="n"/>
      <c r="B304" s="11" t="n"/>
      <c r="C304" s="11" t="n"/>
      <c r="D304" s="14" t="n"/>
      <c r="E304" s="11" t="n"/>
      <c r="F304" s="11" t="n"/>
      <c r="G304" s="11" t="n"/>
      <c r="H304" s="11" t="n"/>
    </row>
    <row r="305">
      <c r="A305" s="15" t="n"/>
      <c r="B305" s="11" t="n"/>
      <c r="C305" s="11" t="n"/>
      <c r="D305" s="14" t="n"/>
      <c r="E305" s="11" t="n"/>
      <c r="F305" s="11" t="n"/>
      <c r="G305" s="11" t="n"/>
      <c r="H305" s="11" t="n"/>
    </row>
    <row r="306">
      <c r="A306" s="15" t="n"/>
      <c r="B306" s="11" t="n"/>
      <c r="C306" s="11" t="n"/>
      <c r="D306" s="14" t="n"/>
      <c r="E306" s="11" t="n"/>
      <c r="F306" s="11" t="n"/>
      <c r="G306" s="11" t="n"/>
      <c r="H306" s="11" t="n"/>
    </row>
    <row r="307">
      <c r="A307" s="15" t="n"/>
      <c r="B307" s="11" t="n"/>
      <c r="C307" s="11" t="n"/>
      <c r="D307" s="14" t="n"/>
      <c r="E307" s="11" t="n"/>
      <c r="F307" s="11" t="n"/>
      <c r="G307" s="11" t="n"/>
      <c r="H307" s="11" t="n"/>
    </row>
    <row r="308">
      <c r="A308" s="15" t="n"/>
      <c r="B308" s="11" t="n"/>
      <c r="C308" s="11" t="n"/>
      <c r="D308" s="14" t="n"/>
      <c r="E308" s="11" t="n"/>
      <c r="F308" s="11" t="n"/>
      <c r="G308" s="11" t="n"/>
      <c r="H308" s="11" t="n"/>
    </row>
    <row r="309">
      <c r="A309" s="15" t="n"/>
      <c r="B309" s="11" t="n"/>
      <c r="C309" s="11" t="n"/>
      <c r="D309" s="14" t="n"/>
      <c r="E309" s="11" t="n"/>
      <c r="F309" s="11" t="n"/>
      <c r="G309" s="11" t="n"/>
      <c r="H309" s="11" t="n"/>
    </row>
    <row r="310">
      <c r="A310" s="15" t="n"/>
      <c r="B310" s="11" t="n"/>
      <c r="C310" s="11" t="n"/>
      <c r="D310" s="14" t="n"/>
      <c r="E310" s="11" t="n"/>
      <c r="F310" s="11" t="n"/>
      <c r="G310" s="11" t="n"/>
      <c r="H310" s="11" t="n"/>
    </row>
    <row r="311">
      <c r="A311" s="15" t="n"/>
      <c r="B311" s="11" t="n"/>
      <c r="C311" s="11" t="n"/>
      <c r="D311" s="14" t="n"/>
      <c r="E311" s="11" t="n"/>
      <c r="F311" s="11" t="n"/>
      <c r="G311" s="11" t="n"/>
      <c r="H311" s="11" t="n"/>
    </row>
    <row r="312">
      <c r="A312" s="15" t="n"/>
      <c r="B312" s="11" t="n"/>
      <c r="C312" s="11" t="n"/>
      <c r="D312" s="14" t="n"/>
      <c r="E312" s="11" t="n"/>
      <c r="F312" s="11" t="n"/>
      <c r="G312" s="11" t="n"/>
      <c r="H312" s="11" t="n"/>
    </row>
    <row r="313">
      <c r="A313" s="15" t="n"/>
      <c r="B313" s="11" t="n"/>
      <c r="C313" s="11" t="n"/>
      <c r="D313" s="14" t="n"/>
      <c r="E313" s="11" t="n"/>
      <c r="F313" s="11" t="n"/>
      <c r="G313" s="11" t="n"/>
      <c r="H313" s="11" t="n"/>
    </row>
    <row r="314">
      <c r="A314" s="15" t="n"/>
      <c r="B314" s="11" t="n"/>
      <c r="C314" s="11" t="n"/>
      <c r="D314" s="14" t="n"/>
      <c r="E314" s="11" t="n"/>
      <c r="F314" s="11" t="n"/>
      <c r="G314" s="11" t="n"/>
      <c r="H314" s="11" t="n"/>
    </row>
    <row r="315">
      <c r="A315" s="15" t="n"/>
      <c r="B315" s="11" t="n"/>
      <c r="C315" s="11" t="n"/>
      <c r="D315" s="14" t="n"/>
      <c r="E315" s="11" t="n"/>
      <c r="F315" s="11" t="n"/>
      <c r="G315" s="11" t="n"/>
      <c r="H315" s="11" t="n"/>
    </row>
    <row r="316">
      <c r="A316" s="15" t="n"/>
      <c r="B316" s="11" t="n"/>
      <c r="C316" s="11" t="n"/>
      <c r="D316" s="14" t="n"/>
      <c r="E316" s="11" t="n"/>
      <c r="F316" s="11" t="n"/>
      <c r="G316" s="11" t="n"/>
      <c r="H316" s="11" t="n"/>
    </row>
    <row r="317">
      <c r="A317" s="15" t="n"/>
      <c r="B317" s="11" t="n"/>
      <c r="C317" s="11" t="n"/>
      <c r="D317" s="14" t="n"/>
      <c r="E317" s="11" t="n"/>
      <c r="F317" s="11" t="n"/>
      <c r="G317" s="11" t="n"/>
      <c r="H317" s="11" t="n"/>
    </row>
    <row r="318">
      <c r="A318" s="15" t="n"/>
      <c r="B318" s="11" t="n"/>
      <c r="C318" s="11" t="n"/>
      <c r="D318" s="14" t="n"/>
      <c r="E318" s="11" t="n"/>
      <c r="F318" s="11" t="n"/>
      <c r="G318" s="11" t="n"/>
      <c r="H318" s="11" t="n"/>
    </row>
    <row r="319">
      <c r="A319" s="15" t="n"/>
      <c r="B319" s="11" t="n"/>
      <c r="C319" s="11" t="n"/>
      <c r="D319" s="14" t="n"/>
      <c r="E319" s="11" t="n"/>
      <c r="F319" s="11" t="n"/>
      <c r="G319" s="11" t="n"/>
      <c r="H319" s="11" t="n"/>
    </row>
    <row r="320">
      <c r="A320" s="15" t="n"/>
      <c r="B320" s="11" t="n"/>
      <c r="C320" s="11" t="n"/>
      <c r="D320" s="14" t="n"/>
      <c r="E320" s="11" t="n"/>
      <c r="F320" s="11" t="n"/>
      <c r="G320" s="11" t="n"/>
      <c r="H320" s="11" t="n"/>
    </row>
    <row r="321">
      <c r="A321" s="15" t="n"/>
      <c r="B321" s="11" t="n"/>
      <c r="C321" s="11" t="n"/>
      <c r="D321" s="14" t="n"/>
      <c r="E321" s="11" t="n"/>
      <c r="F321" s="11" t="n"/>
      <c r="G321" s="11" t="n"/>
      <c r="H321" s="11" t="n"/>
    </row>
    <row r="322">
      <c r="A322" s="15" t="n"/>
      <c r="B322" s="11" t="n"/>
      <c r="C322" s="11" t="n"/>
      <c r="D322" s="14" t="n"/>
      <c r="E322" s="11" t="n"/>
      <c r="F322" s="11" t="n"/>
      <c r="G322" s="11" t="n"/>
      <c r="H322" s="11" t="n"/>
    </row>
    <row r="323">
      <c r="A323" s="15" t="n"/>
      <c r="B323" s="11" t="n"/>
      <c r="C323" s="11" t="n"/>
      <c r="D323" s="14" t="n"/>
      <c r="E323" s="11" t="n"/>
      <c r="F323" s="11" t="n"/>
      <c r="G323" s="11" t="n"/>
      <c r="H323" s="11" t="n"/>
    </row>
    <row r="324">
      <c r="A324" s="15" t="n"/>
      <c r="B324" s="11" t="n"/>
      <c r="C324" s="11" t="n"/>
      <c r="D324" s="14" t="n"/>
      <c r="E324" s="11" t="n"/>
      <c r="F324" s="11" t="n"/>
      <c r="G324" s="11" t="n"/>
      <c r="H324" s="11" t="n"/>
    </row>
    <row r="325">
      <c r="A325" s="15" t="n"/>
      <c r="B325" s="11" t="n"/>
      <c r="C325" s="11" t="n"/>
      <c r="D325" s="14" t="n"/>
      <c r="E325" s="11" t="n"/>
      <c r="F325" s="11" t="n"/>
      <c r="G325" s="11" t="n"/>
      <c r="H325" s="11" t="n"/>
    </row>
    <row r="326">
      <c r="A326" s="15" t="n"/>
      <c r="B326" s="11" t="n"/>
      <c r="C326" s="11" t="n"/>
      <c r="D326" s="14" t="n"/>
      <c r="E326" s="11" t="n"/>
      <c r="F326" s="11" t="n"/>
      <c r="G326" s="11" t="n"/>
      <c r="H326" s="11" t="n"/>
    </row>
    <row r="327">
      <c r="A327" s="15" t="n"/>
      <c r="B327" s="11" t="n"/>
      <c r="C327" s="11" t="n"/>
      <c r="D327" s="14" t="n"/>
      <c r="E327" s="11" t="n"/>
      <c r="F327" s="11" t="n"/>
      <c r="G327" s="11" t="n"/>
      <c r="H327" s="11" t="n"/>
    </row>
    <row r="328">
      <c r="A328" s="15" t="n"/>
      <c r="B328" s="11" t="n"/>
      <c r="C328" s="11" t="n"/>
      <c r="D328" s="14" t="n"/>
      <c r="E328" s="11" t="n"/>
      <c r="F328" s="11" t="n"/>
      <c r="G328" s="11" t="n"/>
      <c r="H328" s="11" t="n"/>
    </row>
    <row r="329">
      <c r="A329" s="15" t="n"/>
      <c r="B329" s="11" t="n"/>
      <c r="C329" s="11" t="n"/>
      <c r="D329" s="14" t="n"/>
      <c r="E329" s="11" t="n"/>
      <c r="F329" s="11" t="n"/>
      <c r="G329" s="11" t="n"/>
      <c r="H329" s="11" t="n"/>
    </row>
    <row r="330">
      <c r="A330" s="15" t="n"/>
      <c r="B330" s="11" t="n"/>
      <c r="C330" s="11" t="n"/>
      <c r="D330" s="14" t="n"/>
      <c r="E330" s="11" t="n"/>
      <c r="F330" s="11" t="n"/>
      <c r="G330" s="11" t="n"/>
      <c r="H330" s="11" t="n"/>
    </row>
    <row r="331">
      <c r="A331" s="15" t="n"/>
      <c r="B331" s="11" t="n"/>
      <c r="C331" s="11" t="n"/>
      <c r="D331" s="14" t="n"/>
      <c r="E331" s="11" t="n"/>
      <c r="F331" s="11" t="n"/>
      <c r="G331" s="11" t="n"/>
      <c r="H331" s="11" t="n"/>
    </row>
    <row r="332">
      <c r="A332" s="15" t="n"/>
      <c r="B332" s="11" t="n"/>
      <c r="C332" s="11" t="n"/>
      <c r="D332" s="14" t="n"/>
      <c r="E332" s="11" t="n"/>
      <c r="F332" s="11" t="n"/>
      <c r="G332" s="11" t="n"/>
      <c r="H332" s="11" t="n"/>
    </row>
    <row r="333">
      <c r="A333" s="15" t="n"/>
      <c r="B333" s="11" t="n"/>
      <c r="C333" s="11" t="n"/>
      <c r="D333" s="14" t="n"/>
      <c r="E333" s="11" t="n"/>
      <c r="F333" s="11" t="n"/>
      <c r="G333" s="11" t="n"/>
      <c r="H333" s="11" t="n"/>
    </row>
    <row r="334">
      <c r="A334" s="15" t="n"/>
      <c r="B334" s="11" t="n"/>
      <c r="C334" s="11" t="n"/>
      <c r="D334" s="14" t="n"/>
      <c r="E334" s="11" t="n"/>
      <c r="F334" s="11" t="n"/>
      <c r="G334" s="11" t="n"/>
      <c r="H334" s="11" t="n"/>
    </row>
    <row r="335">
      <c r="A335" s="15" t="n"/>
      <c r="B335" s="11" t="n"/>
      <c r="C335" s="11" t="n"/>
      <c r="D335" s="14" t="n"/>
      <c r="E335" s="11" t="n"/>
      <c r="F335" s="11" t="n"/>
      <c r="G335" s="11" t="n"/>
      <c r="H335" s="11" t="n"/>
    </row>
    <row r="336">
      <c r="A336" s="15" t="n"/>
      <c r="B336" s="11" t="n"/>
      <c r="C336" s="11" t="n"/>
      <c r="D336" s="14" t="n"/>
      <c r="E336" s="11" t="n"/>
      <c r="F336" s="11" t="n"/>
      <c r="G336" s="11" t="n"/>
      <c r="H336" s="11" t="n"/>
    </row>
    <row r="337">
      <c r="A337" s="15" t="n"/>
      <c r="B337" s="11" t="n"/>
      <c r="C337" s="11" t="n"/>
      <c r="D337" s="14" t="n"/>
      <c r="E337" s="11" t="n"/>
      <c r="F337" s="11" t="n"/>
      <c r="G337" s="11" t="n"/>
      <c r="H337" s="11" t="n"/>
    </row>
    <row r="338">
      <c r="A338" s="15" t="n"/>
      <c r="B338" s="11" t="n"/>
      <c r="C338" s="11" t="n"/>
      <c r="D338" s="14" t="n"/>
      <c r="E338" s="11" t="n"/>
      <c r="F338" s="11" t="n"/>
      <c r="G338" s="11" t="n"/>
      <c r="H338" s="11" t="n"/>
    </row>
    <row r="339">
      <c r="A339" s="15" t="n"/>
      <c r="B339" s="11" t="n"/>
      <c r="C339" s="11" t="n"/>
      <c r="D339" s="14" t="n"/>
      <c r="E339" s="11" t="n"/>
      <c r="F339" s="11" t="n"/>
      <c r="G339" s="11" t="n"/>
      <c r="H339" s="11" t="n"/>
    </row>
    <row r="340">
      <c r="A340" s="15" t="n"/>
      <c r="B340" s="11" t="n"/>
      <c r="C340" s="11" t="n"/>
      <c r="D340" s="14" t="n"/>
      <c r="E340" s="11" t="n"/>
      <c r="F340" s="11" t="n"/>
      <c r="G340" s="11" t="n"/>
      <c r="H340" s="11" t="n"/>
    </row>
    <row r="341">
      <c r="A341" s="15" t="n"/>
      <c r="B341" s="11" t="n"/>
      <c r="C341" s="11" t="n"/>
      <c r="D341" s="14" t="n"/>
      <c r="E341" s="11" t="n"/>
      <c r="F341" s="11" t="n"/>
      <c r="G341" s="11" t="n"/>
      <c r="H341" s="11" t="n"/>
    </row>
    <row r="342">
      <c r="A342" s="15" t="n"/>
      <c r="B342" s="11" t="n"/>
      <c r="C342" s="11" t="n"/>
      <c r="D342" s="14" t="n"/>
      <c r="E342" s="11" t="n"/>
      <c r="F342" s="11" t="n"/>
      <c r="G342" s="11" t="n"/>
      <c r="H342" s="11" t="n"/>
    </row>
    <row r="343">
      <c r="A343" s="15" t="n"/>
      <c r="B343" s="11" t="n"/>
      <c r="C343" s="11" t="n"/>
      <c r="D343" s="14" t="n"/>
      <c r="E343" s="11" t="n"/>
      <c r="F343" s="11" t="n"/>
      <c r="G343" s="11" t="n"/>
      <c r="H343" s="11" t="n"/>
    </row>
    <row r="344">
      <c r="A344" s="15" t="n"/>
      <c r="B344" s="11" t="n"/>
      <c r="C344" s="11" t="n"/>
      <c r="D344" s="14" t="n"/>
      <c r="E344" s="11" t="n"/>
      <c r="F344" s="11" t="n"/>
      <c r="G344" s="11" t="n"/>
      <c r="H344" s="11" t="n"/>
    </row>
    <row r="345">
      <c r="A345" s="15" t="n"/>
      <c r="B345" s="11" t="n"/>
      <c r="C345" s="11" t="n"/>
      <c r="D345" s="14" t="n"/>
      <c r="E345" s="11" t="n"/>
      <c r="F345" s="11" t="n"/>
      <c r="G345" s="11" t="n"/>
      <c r="H345" s="11" t="n"/>
    </row>
    <row r="346">
      <c r="A346" s="15" t="n"/>
      <c r="B346" s="11" t="n"/>
      <c r="C346" s="11" t="n"/>
      <c r="D346" s="14" t="n"/>
      <c r="E346" s="11" t="n"/>
      <c r="F346" s="11" t="n"/>
      <c r="G346" s="11" t="n"/>
      <c r="H346" s="11" t="n"/>
    </row>
    <row r="347">
      <c r="A347" s="15" t="n"/>
      <c r="B347" s="11" t="n"/>
      <c r="C347" s="11" t="n"/>
      <c r="D347" s="14" t="n"/>
      <c r="E347" s="11" t="n"/>
      <c r="F347" s="11" t="n"/>
      <c r="G347" s="11" t="n"/>
      <c r="H347" s="11" t="n"/>
    </row>
    <row r="348">
      <c r="A348" s="15" t="n"/>
      <c r="B348" s="11" t="n"/>
      <c r="C348" s="11" t="n"/>
      <c r="D348" s="14" t="n"/>
      <c r="E348" s="11" t="n"/>
      <c r="F348" s="11" t="n"/>
      <c r="G348" s="11" t="n"/>
      <c r="H348" s="11" t="n"/>
    </row>
    <row r="349">
      <c r="A349" s="15" t="n"/>
      <c r="B349" s="11" t="n"/>
      <c r="C349" s="11" t="n"/>
      <c r="D349" s="14" t="n"/>
      <c r="E349" s="11" t="n"/>
      <c r="F349" s="11" t="n"/>
      <c r="G349" s="11" t="n"/>
      <c r="H349" s="11" t="n"/>
    </row>
    <row r="350">
      <c r="A350" s="15" t="n"/>
      <c r="B350" s="11" t="n"/>
      <c r="C350" s="11" t="n"/>
      <c r="D350" s="14" t="n"/>
      <c r="E350" s="11" t="n"/>
      <c r="F350" s="11" t="n"/>
      <c r="G350" s="11" t="n"/>
      <c r="H350" s="11" t="n"/>
    </row>
    <row r="351">
      <c r="A351" s="15" t="n"/>
      <c r="B351" s="11" t="n"/>
      <c r="C351" s="11" t="n"/>
      <c r="D351" s="14" t="n"/>
      <c r="E351" s="11" t="n"/>
      <c r="F351" s="11" t="n"/>
      <c r="G351" s="11" t="n"/>
      <c r="H351" s="11" t="n"/>
    </row>
    <row r="352">
      <c r="A352" s="15" t="n"/>
      <c r="B352" s="11" t="n"/>
      <c r="C352" s="11" t="n"/>
      <c r="D352" s="14" t="n"/>
      <c r="E352" s="11" t="n"/>
      <c r="F352" s="11" t="n"/>
      <c r="G352" s="11" t="n"/>
      <c r="H352" s="11" t="n"/>
    </row>
    <row r="353">
      <c r="A353" s="15" t="n"/>
      <c r="B353" s="11" t="n"/>
      <c r="C353" s="11" t="n"/>
      <c r="D353" s="14" t="n"/>
      <c r="E353" s="11" t="n"/>
      <c r="F353" s="11" t="n"/>
      <c r="G353" s="11" t="n"/>
      <c r="H353" s="11" t="n"/>
    </row>
    <row r="354">
      <c r="A354" s="15" t="n"/>
      <c r="B354" s="11" t="n"/>
      <c r="C354" s="11" t="n"/>
      <c r="D354" s="14" t="n"/>
      <c r="E354" s="11" t="n"/>
      <c r="F354" s="11" t="n"/>
      <c r="G354" s="11" t="n"/>
      <c r="H354" s="11" t="n"/>
    </row>
    <row r="355">
      <c r="A355" s="15" t="n"/>
      <c r="B355" s="11" t="n"/>
      <c r="C355" s="11" t="n"/>
      <c r="D355" s="14" t="n"/>
      <c r="E355" s="11" t="n"/>
      <c r="F355" s="11" t="n"/>
      <c r="G355" s="11" t="n"/>
      <c r="H355" s="11" t="n"/>
    </row>
    <row r="356">
      <c r="A356" s="15" t="n"/>
      <c r="B356" s="11" t="n"/>
      <c r="C356" s="11" t="n"/>
      <c r="D356" s="14" t="n"/>
      <c r="E356" s="11" t="n"/>
      <c r="F356" s="11" t="n"/>
      <c r="G356" s="11" t="n"/>
      <c r="H356" s="11" t="n"/>
    </row>
    <row r="357">
      <c r="A357" s="15" t="n"/>
      <c r="B357" s="11" t="n"/>
      <c r="C357" s="11" t="n"/>
      <c r="D357" s="14" t="n"/>
      <c r="E357" s="11" t="n"/>
      <c r="F357" s="11" t="n"/>
      <c r="G357" s="11" t="n"/>
      <c r="H357" s="11" t="n"/>
    </row>
    <row r="358">
      <c r="A358" s="15" t="n"/>
      <c r="B358" s="11" t="n"/>
      <c r="C358" s="11" t="n"/>
      <c r="D358" s="14" t="n"/>
      <c r="E358" s="11" t="n"/>
      <c r="F358" s="11" t="n"/>
      <c r="G358" s="11" t="n"/>
      <c r="H358" s="11" t="n"/>
    </row>
    <row r="359">
      <c r="A359" s="15" t="n"/>
      <c r="B359" s="11" t="n"/>
      <c r="C359" s="11" t="n"/>
      <c r="D359" s="14" t="n"/>
      <c r="E359" s="11" t="n"/>
      <c r="F359" s="11" t="n"/>
      <c r="G359" s="11" t="n"/>
      <c r="H359" s="11" t="n"/>
    </row>
    <row r="360">
      <c r="A360" s="15" t="n"/>
      <c r="B360" s="11" t="n"/>
      <c r="C360" s="11" t="n"/>
      <c r="D360" s="14" t="n"/>
      <c r="E360" s="11" t="n"/>
      <c r="F360" s="11" t="n"/>
      <c r="G360" s="11" t="n"/>
      <c r="H360" s="11" t="n"/>
    </row>
    <row r="361">
      <c r="A361" s="15" t="n"/>
      <c r="B361" s="11" t="n"/>
      <c r="C361" s="11" t="n"/>
      <c r="D361" s="14" t="n"/>
      <c r="E361" s="11" t="n"/>
      <c r="F361" s="11" t="n"/>
      <c r="G361" s="11" t="n"/>
      <c r="H361" s="11" t="n"/>
    </row>
    <row r="362">
      <c r="A362" s="15" t="n"/>
      <c r="B362" s="11" t="n"/>
      <c r="C362" s="11" t="n"/>
      <c r="D362" s="14" t="n"/>
      <c r="E362" s="11" t="n"/>
      <c r="F362" s="11" t="n"/>
      <c r="G362" s="11" t="n"/>
      <c r="H362" s="11" t="n"/>
    </row>
    <row r="363">
      <c r="A363" s="15" t="n"/>
      <c r="B363" s="11" t="n"/>
      <c r="C363" s="11" t="n"/>
      <c r="D363" s="14" t="n"/>
      <c r="E363" s="11" t="n"/>
      <c r="F363" s="11" t="n"/>
      <c r="G363" s="11" t="n"/>
      <c r="H363" s="11" t="n"/>
    </row>
    <row r="364">
      <c r="A364" s="15" t="n"/>
      <c r="B364" s="11" t="n"/>
      <c r="C364" s="11" t="n"/>
      <c r="D364" s="14" t="n"/>
      <c r="E364" s="11" t="n"/>
      <c r="F364" s="11" t="n"/>
      <c r="G364" s="11" t="n"/>
      <c r="H364" s="11" t="n"/>
    </row>
    <row r="365">
      <c r="A365" s="15" t="n"/>
      <c r="B365" s="11" t="n"/>
      <c r="C365" s="11" t="n"/>
      <c r="D365" s="14" t="n"/>
      <c r="E365" s="11" t="n"/>
      <c r="F365" s="11" t="n"/>
      <c r="G365" s="11" t="n"/>
      <c r="H365" s="11" t="n"/>
    </row>
    <row r="366">
      <c r="A366" s="15" t="n"/>
      <c r="B366" s="11" t="n"/>
      <c r="C366" s="11" t="n"/>
      <c r="D366" s="14" t="n"/>
      <c r="E366" s="11" t="n"/>
      <c r="F366" s="11" t="n"/>
      <c r="G366" s="11" t="n"/>
      <c r="H366" s="11" t="n"/>
    </row>
    <row r="367">
      <c r="A367" s="15" t="n"/>
      <c r="B367" s="11" t="n"/>
      <c r="C367" s="11" t="n"/>
      <c r="D367" s="14" t="n"/>
      <c r="E367" s="11" t="n"/>
      <c r="F367" s="11" t="n"/>
      <c r="G367" s="11" t="n"/>
      <c r="H367" s="11" t="n"/>
    </row>
    <row r="368">
      <c r="A368" s="15" t="n"/>
      <c r="B368" s="11" t="n"/>
      <c r="C368" s="11" t="n"/>
      <c r="D368" s="14" t="n"/>
      <c r="E368" s="11" t="n"/>
      <c r="F368" s="11" t="n"/>
      <c r="G368" s="11" t="n"/>
      <c r="H368" s="11" t="n"/>
    </row>
    <row r="369">
      <c r="A369" s="15" t="n"/>
      <c r="B369" s="11" t="n"/>
      <c r="C369" s="11" t="n"/>
      <c r="D369" s="14" t="n"/>
      <c r="E369" s="11" t="n"/>
      <c r="F369" s="11" t="n"/>
      <c r="G369" s="11" t="n"/>
      <c r="H369" s="11" t="n"/>
    </row>
    <row r="370">
      <c r="A370" s="15" t="n"/>
      <c r="B370" s="11" t="n"/>
      <c r="C370" s="11" t="n"/>
      <c r="D370" s="14" t="n"/>
      <c r="E370" s="11" t="n"/>
      <c r="F370" s="11" t="n"/>
      <c r="G370" s="11" t="n"/>
      <c r="H370" s="11" t="n"/>
    </row>
    <row r="371">
      <c r="A371" s="15" t="n"/>
      <c r="B371" s="11" t="n"/>
      <c r="C371" s="11" t="n"/>
      <c r="D371" s="14" t="n"/>
      <c r="E371" s="11" t="n"/>
      <c r="F371" s="11" t="n"/>
      <c r="G371" s="11" t="n"/>
      <c r="H371" s="11" t="n"/>
    </row>
    <row r="372">
      <c r="A372" s="15" t="n"/>
      <c r="B372" s="11" t="n"/>
      <c r="C372" s="11" t="n"/>
      <c r="D372" s="14" t="n"/>
      <c r="E372" s="11" t="n"/>
      <c r="F372" s="11" t="n"/>
      <c r="G372" s="11" t="n"/>
      <c r="H372" s="11" t="n"/>
    </row>
    <row r="373">
      <c r="A373" s="15" t="n"/>
      <c r="B373" s="11" t="n"/>
      <c r="C373" s="11" t="n"/>
      <c r="D373" s="14" t="n"/>
      <c r="E373" s="11" t="n"/>
      <c r="F373" s="11" t="n"/>
      <c r="G373" s="11" t="n"/>
      <c r="H373" s="11" t="n"/>
    </row>
    <row r="374">
      <c r="A374" s="15" t="n"/>
      <c r="B374" s="11" t="n"/>
      <c r="C374" s="11" t="n"/>
      <c r="D374" s="14" t="n"/>
      <c r="E374" s="11" t="n"/>
      <c r="F374" s="11" t="n"/>
      <c r="G374" s="11" t="n"/>
      <c r="H374" s="11" t="n"/>
    </row>
    <row r="375">
      <c r="A375" s="15" t="n"/>
      <c r="B375" s="11" t="n"/>
      <c r="C375" s="11" t="n"/>
      <c r="D375" s="14" t="n"/>
      <c r="E375" s="11" t="n"/>
      <c r="F375" s="11" t="n"/>
      <c r="G375" s="11" t="n"/>
      <c r="H375" s="11" t="n"/>
    </row>
    <row r="376">
      <c r="A376" s="15" t="n"/>
      <c r="B376" s="11" t="n"/>
      <c r="C376" s="11" t="n"/>
      <c r="D376" s="14" t="n"/>
      <c r="E376" s="11" t="n"/>
      <c r="F376" s="11" t="n"/>
      <c r="G376" s="11" t="n"/>
      <c r="H376" s="11" t="n"/>
    </row>
    <row r="377">
      <c r="A377" s="15" t="n"/>
      <c r="B377" s="11" t="n"/>
      <c r="C377" s="11" t="n"/>
      <c r="D377" s="14" t="n"/>
      <c r="E377" s="11" t="n"/>
      <c r="F377" s="11" t="n"/>
      <c r="G377" s="11" t="n"/>
      <c r="H377" s="11" t="n"/>
    </row>
    <row r="378">
      <c r="A378" s="15" t="n"/>
      <c r="B378" s="11" t="n"/>
      <c r="C378" s="11" t="n"/>
      <c r="D378" s="14" t="n"/>
      <c r="E378" s="11" t="n"/>
      <c r="F378" s="11" t="n"/>
      <c r="G378" s="11" t="n"/>
      <c r="H378" s="11" t="n"/>
    </row>
    <row r="379">
      <c r="A379" s="15" t="n"/>
      <c r="B379" s="11" t="n"/>
      <c r="C379" s="11" t="n"/>
      <c r="D379" s="14" t="n"/>
      <c r="E379" s="11" t="n"/>
      <c r="F379" s="11" t="n"/>
      <c r="G379" s="11" t="n"/>
      <c r="H379" s="11" t="n"/>
    </row>
    <row r="380">
      <c r="A380" s="15" t="n"/>
      <c r="B380" s="11" t="n"/>
      <c r="C380" s="11" t="n"/>
      <c r="D380" s="14" t="n"/>
      <c r="E380" s="11" t="n"/>
      <c r="F380" s="11" t="n"/>
      <c r="G380" s="11" t="n"/>
      <c r="H380" s="11" t="n"/>
    </row>
    <row r="381">
      <c r="A381" s="15" t="n"/>
      <c r="B381" s="11" t="n"/>
      <c r="C381" s="11" t="n"/>
      <c r="D381" s="14" t="n"/>
      <c r="E381" s="11" t="n"/>
      <c r="F381" s="11" t="n"/>
      <c r="G381" s="11" t="n"/>
      <c r="H381" s="11" t="n"/>
    </row>
    <row r="382">
      <c r="A382" s="15" t="n"/>
      <c r="B382" s="11" t="n"/>
      <c r="C382" s="11" t="n"/>
      <c r="D382" s="14" t="n"/>
      <c r="E382" s="11" t="n"/>
      <c r="F382" s="11" t="n"/>
      <c r="G382" s="11" t="n"/>
      <c r="H382" s="11" t="n"/>
    </row>
    <row r="383">
      <c r="A383" s="15" t="n"/>
      <c r="B383" s="11" t="n"/>
      <c r="C383" s="11" t="n"/>
      <c r="D383" s="14" t="n"/>
      <c r="E383" s="11" t="n"/>
      <c r="F383" s="11" t="n"/>
      <c r="G383" s="11" t="n"/>
      <c r="H383" s="11" t="n"/>
    </row>
    <row r="384">
      <c r="A384" s="15" t="n"/>
      <c r="B384" s="11" t="n"/>
      <c r="C384" s="11" t="n"/>
      <c r="D384" s="14" t="n"/>
      <c r="E384" s="11" t="n"/>
      <c r="F384" s="11" t="n"/>
      <c r="G384" s="11" t="n"/>
      <c r="H384" s="11" t="n"/>
    </row>
    <row r="385">
      <c r="A385" s="15" t="n"/>
      <c r="B385" s="11" t="n"/>
      <c r="C385" s="11" t="n"/>
      <c r="D385" s="14" t="n"/>
      <c r="E385" s="11" t="n"/>
      <c r="F385" s="11" t="n"/>
      <c r="G385" s="11" t="n"/>
      <c r="H385" s="11" t="n"/>
    </row>
    <row r="386">
      <c r="A386" s="15" t="n"/>
      <c r="B386" s="11" t="n"/>
      <c r="C386" s="11" t="n"/>
      <c r="D386" s="14" t="n"/>
      <c r="E386" s="11" t="n"/>
      <c r="F386" s="11" t="n"/>
      <c r="G386" s="11" t="n"/>
      <c r="H386" s="11" t="n"/>
    </row>
    <row r="387">
      <c r="A387" s="15" t="n"/>
      <c r="B387" s="11" t="n"/>
      <c r="C387" s="11" t="n"/>
      <c r="D387" s="14" t="n"/>
      <c r="E387" s="11" t="n"/>
      <c r="F387" s="11" t="n"/>
      <c r="G387" s="11" t="n"/>
      <c r="H387" s="11" t="n"/>
    </row>
    <row r="388">
      <c r="A388" s="15" t="n"/>
      <c r="B388" s="11" t="n"/>
      <c r="C388" s="11" t="n"/>
      <c r="D388" s="14" t="n"/>
      <c r="E388" s="11" t="n"/>
      <c r="F388" s="11" t="n"/>
      <c r="G388" s="11" t="n"/>
      <c r="H388" s="11" t="n"/>
    </row>
    <row r="389">
      <c r="A389" s="15" t="n"/>
      <c r="B389" s="11" t="n"/>
      <c r="C389" s="11" t="n"/>
      <c r="D389" s="14" t="n"/>
      <c r="E389" s="11" t="n"/>
      <c r="F389" s="11" t="n"/>
      <c r="G389" s="11" t="n"/>
      <c r="H389" s="11" t="n"/>
    </row>
    <row r="390">
      <c r="A390" s="15" t="n"/>
      <c r="B390" s="11" t="n"/>
      <c r="C390" s="11" t="n"/>
      <c r="D390" s="14" t="n"/>
      <c r="E390" s="11" t="n"/>
      <c r="F390" s="11" t="n"/>
      <c r="G390" s="11" t="n"/>
      <c r="H390" s="11" t="n"/>
    </row>
    <row r="391">
      <c r="A391" s="15" t="n"/>
      <c r="B391" s="11" t="n"/>
      <c r="C391" s="11" t="n"/>
      <c r="D391" s="14" t="n"/>
      <c r="E391" s="11" t="n"/>
      <c r="F391" s="11" t="n"/>
      <c r="G391" s="11" t="n"/>
      <c r="H391" s="11" t="n"/>
    </row>
    <row r="392">
      <c r="A392" s="15" t="n"/>
      <c r="B392" s="11" t="n"/>
      <c r="C392" s="11" t="n"/>
      <c r="D392" s="14" t="n"/>
      <c r="E392" s="11" t="n"/>
      <c r="F392" s="11" t="n"/>
      <c r="G392" s="11" t="n"/>
      <c r="H392" s="11" t="n"/>
    </row>
    <row r="393">
      <c r="A393" s="15" t="n"/>
      <c r="B393" s="11" t="n"/>
      <c r="C393" s="11" t="n"/>
      <c r="D393" s="14" t="n"/>
      <c r="E393" s="11" t="n"/>
      <c r="F393" s="11" t="n"/>
      <c r="G393" s="11" t="n"/>
      <c r="H393" s="11" t="n"/>
    </row>
    <row r="394">
      <c r="A394" s="15" t="n"/>
      <c r="B394" s="11" t="n"/>
      <c r="C394" s="11" t="n"/>
      <c r="D394" s="14" t="n"/>
      <c r="E394" s="11" t="n"/>
      <c r="F394" s="11" t="n"/>
      <c r="G394" s="11" t="n"/>
      <c r="H394" s="11" t="n"/>
    </row>
    <row r="395">
      <c r="A395" s="15" t="n"/>
      <c r="B395" s="11" t="n"/>
      <c r="C395" s="11" t="n"/>
      <c r="D395" s="14" t="n"/>
      <c r="E395" s="11" t="n"/>
      <c r="F395" s="11" t="n"/>
      <c r="G395" s="11" t="n"/>
      <c r="H395" s="11" t="n"/>
    </row>
    <row r="396">
      <c r="A396" s="15" t="n"/>
      <c r="B396" s="11" t="n"/>
      <c r="C396" s="11" t="n"/>
      <c r="D396" s="14" t="n"/>
      <c r="E396" s="11" t="n"/>
      <c r="F396" s="11" t="n"/>
      <c r="G396" s="11" t="n"/>
      <c r="H396" s="11" t="n"/>
    </row>
    <row r="397">
      <c r="A397" s="15" t="n"/>
      <c r="B397" s="11" t="n"/>
      <c r="C397" s="11" t="n"/>
      <c r="D397" s="14" t="n"/>
      <c r="E397" s="11" t="n"/>
      <c r="F397" s="11" t="n"/>
      <c r="G397" s="11" t="n"/>
      <c r="H397" s="11" t="n"/>
    </row>
    <row r="398">
      <c r="A398" s="15" t="n"/>
      <c r="B398" s="11" t="n"/>
      <c r="C398" s="11" t="n"/>
      <c r="D398" s="14" t="n"/>
      <c r="E398" s="11" t="n"/>
      <c r="F398" s="11" t="n"/>
      <c r="G398" s="11" t="n"/>
      <c r="H398" s="11" t="n"/>
    </row>
    <row r="399">
      <c r="A399" s="15" t="n"/>
      <c r="B399" s="11" t="n"/>
      <c r="C399" s="11" t="n"/>
      <c r="D399" s="14" t="n"/>
      <c r="E399" s="11" t="n"/>
      <c r="F399" s="11" t="n"/>
      <c r="G399" s="11" t="n"/>
      <c r="H399" s="11" t="n"/>
    </row>
    <row r="400">
      <c r="A400" s="15" t="n"/>
      <c r="B400" s="11" t="n"/>
      <c r="C400" s="11" t="n"/>
      <c r="D400" s="14" t="n"/>
      <c r="E400" s="11" t="n"/>
      <c r="F400" s="11" t="n"/>
      <c r="G400" s="11" t="n"/>
      <c r="H400" s="11" t="n"/>
    </row>
    <row r="401">
      <c r="A401" s="15" t="n"/>
      <c r="B401" s="11" t="n"/>
      <c r="C401" s="11" t="n"/>
      <c r="D401" s="14" t="n"/>
      <c r="E401" s="11" t="n"/>
      <c r="F401" s="11" t="n"/>
      <c r="G401" s="11" t="n"/>
      <c r="H401" s="11" t="n"/>
    </row>
    <row r="402">
      <c r="A402" s="15" t="n"/>
      <c r="B402" s="11" t="n"/>
      <c r="C402" s="11" t="n"/>
      <c r="D402" s="14" t="n"/>
      <c r="E402" s="11" t="n"/>
      <c r="F402" s="11" t="n"/>
      <c r="G402" s="11" t="n"/>
      <c r="H402" s="11" t="n"/>
    </row>
    <row r="403">
      <c r="A403" s="15" t="n"/>
      <c r="B403" s="11" t="n"/>
      <c r="C403" s="11" t="n"/>
      <c r="D403" s="14" t="n"/>
      <c r="E403" s="11" t="n"/>
      <c r="F403" s="11" t="n"/>
      <c r="G403" s="11" t="n"/>
      <c r="H403" s="11" t="n"/>
    </row>
    <row r="404">
      <c r="A404" s="15" t="n"/>
      <c r="B404" s="11" t="n"/>
      <c r="C404" s="11" t="n"/>
      <c r="D404" s="14" t="n"/>
      <c r="E404" s="11" t="n"/>
      <c r="F404" s="11" t="n"/>
      <c r="G404" s="11" t="n"/>
      <c r="H404" s="11" t="n"/>
    </row>
    <row r="405">
      <c r="A405" s="15" t="n"/>
      <c r="B405" s="11" t="n"/>
      <c r="C405" s="11" t="n"/>
      <c r="D405" s="14" t="n"/>
      <c r="E405" s="11" t="n"/>
      <c r="F405" s="11" t="n"/>
      <c r="G405" s="11" t="n"/>
      <c r="H405" s="11" t="n"/>
    </row>
    <row r="406">
      <c r="A406" s="15" t="n"/>
      <c r="B406" s="11" t="n"/>
      <c r="C406" s="11" t="n"/>
      <c r="D406" s="14" t="n"/>
      <c r="E406" s="11" t="n"/>
      <c r="F406" s="11" t="n"/>
      <c r="G406" s="11" t="n"/>
      <c r="H406" s="11" t="n"/>
    </row>
    <row r="407">
      <c r="A407" s="15" t="n"/>
      <c r="B407" s="11" t="n"/>
      <c r="C407" s="11" t="n"/>
      <c r="D407" s="14" t="n"/>
      <c r="E407" s="11" t="n"/>
      <c r="F407" s="11" t="n"/>
      <c r="G407" s="11" t="n"/>
      <c r="H407" s="11" t="n"/>
    </row>
    <row r="408">
      <c r="A408" s="15" t="n"/>
      <c r="B408" s="11" t="n"/>
      <c r="C408" s="11" t="n"/>
      <c r="D408" s="14" t="n"/>
      <c r="E408" s="11" t="n"/>
      <c r="F408" s="11" t="n"/>
      <c r="G408" s="11" t="n"/>
      <c r="H408" s="11" t="n"/>
    </row>
    <row r="409">
      <c r="A409" s="15" t="n"/>
      <c r="B409" s="11" t="n"/>
      <c r="C409" s="11" t="n"/>
      <c r="D409" s="14" t="n"/>
      <c r="E409" s="11" t="n"/>
      <c r="F409" s="11" t="n"/>
      <c r="G409" s="11" t="n"/>
      <c r="H409" s="11" t="n"/>
    </row>
    <row r="410">
      <c r="A410" s="15" t="n"/>
      <c r="B410" s="11" t="n"/>
      <c r="C410" s="11" t="n"/>
      <c r="D410" s="14" t="n"/>
      <c r="E410" s="11" t="n"/>
      <c r="F410" s="11" t="n"/>
      <c r="G410" s="11" t="n"/>
      <c r="H410" s="11" t="n"/>
    </row>
    <row r="411">
      <c r="A411" s="15" t="n"/>
      <c r="B411" s="11" t="n"/>
      <c r="C411" s="11" t="n"/>
      <c r="D411" s="14" t="n"/>
      <c r="E411" s="11" t="n"/>
      <c r="F411" s="11" t="n"/>
      <c r="G411" s="11" t="n"/>
      <c r="H411" s="11" t="n"/>
    </row>
    <row r="412">
      <c r="A412" s="15" t="n"/>
      <c r="B412" s="11" t="n"/>
      <c r="C412" s="11" t="n"/>
      <c r="D412" s="14" t="n"/>
      <c r="E412" s="11" t="n"/>
      <c r="F412" s="11" t="n"/>
      <c r="G412" s="11" t="n"/>
      <c r="H412" s="11" t="n"/>
    </row>
    <row r="413">
      <c r="A413" s="15" t="n"/>
      <c r="B413" s="11" t="n"/>
      <c r="C413" s="11" t="n"/>
      <c r="D413" s="14" t="n"/>
      <c r="E413" s="11" t="n"/>
      <c r="F413" s="11" t="n"/>
      <c r="G413" s="11" t="n"/>
      <c r="H413" s="11" t="n"/>
    </row>
    <row r="414">
      <c r="A414" s="15" t="n"/>
      <c r="B414" s="11" t="n"/>
      <c r="C414" s="11" t="n"/>
      <c r="D414" s="14" t="n"/>
      <c r="E414" s="11" t="n"/>
      <c r="F414" s="11" t="n"/>
      <c r="G414" s="11" t="n"/>
      <c r="H414" s="11" t="n"/>
    </row>
    <row r="415">
      <c r="A415" s="15" t="n"/>
      <c r="B415" s="11" t="n"/>
      <c r="C415" s="11" t="n"/>
      <c r="D415" s="14" t="n"/>
      <c r="E415" s="11" t="n"/>
      <c r="F415" s="11" t="n"/>
      <c r="G415" s="11" t="n"/>
      <c r="H415" s="11" t="n"/>
    </row>
    <row r="416">
      <c r="A416" s="15" t="n"/>
      <c r="B416" s="11" t="n"/>
      <c r="C416" s="11" t="n"/>
      <c r="D416" s="14" t="n"/>
      <c r="E416" s="11" t="n"/>
      <c r="F416" s="11" t="n"/>
      <c r="G416" s="11" t="n"/>
      <c r="H416" s="11" t="n"/>
    </row>
    <row r="417">
      <c r="A417" s="15" t="n"/>
      <c r="B417" s="11" t="n"/>
      <c r="C417" s="11" t="n"/>
      <c r="D417" s="14" t="n"/>
      <c r="E417" s="11" t="n"/>
      <c r="F417" s="11" t="n"/>
      <c r="G417" s="11" t="n"/>
      <c r="H417" s="11" t="n"/>
    </row>
    <row r="418">
      <c r="A418" s="15" t="n"/>
      <c r="B418" s="11" t="n"/>
      <c r="C418" s="11" t="n"/>
      <c r="D418" s="14" t="n"/>
      <c r="E418" s="11" t="n"/>
      <c r="F418" s="11" t="n"/>
      <c r="G418" s="11" t="n"/>
      <c r="H418" s="11" t="n"/>
    </row>
    <row r="419">
      <c r="A419" s="15" t="n"/>
      <c r="B419" s="11" t="n"/>
      <c r="C419" s="11" t="n"/>
      <c r="D419" s="14" t="n"/>
      <c r="E419" s="11" t="n"/>
      <c r="F419" s="11" t="n"/>
      <c r="G419" s="11" t="n"/>
      <c r="H419" s="11" t="n"/>
    </row>
    <row r="420">
      <c r="A420" s="15" t="n"/>
      <c r="B420" s="11" t="n"/>
      <c r="C420" s="11" t="n"/>
      <c r="D420" s="14" t="n"/>
      <c r="E420" s="11" t="n"/>
      <c r="F420" s="11" t="n"/>
      <c r="G420" s="11" t="n"/>
      <c r="H420" s="11" t="n"/>
    </row>
    <row r="421">
      <c r="A421" s="15" t="n"/>
      <c r="B421" s="11" t="n"/>
      <c r="C421" s="11" t="n"/>
      <c r="D421" s="14" t="n"/>
      <c r="E421" s="11" t="n"/>
      <c r="F421" s="11" t="n"/>
      <c r="G421" s="11" t="n"/>
      <c r="H421" s="11" t="n"/>
    </row>
    <row r="422">
      <c r="A422" s="15" t="n"/>
      <c r="B422" s="11" t="n"/>
      <c r="C422" s="11" t="n"/>
      <c r="D422" s="14" t="n"/>
      <c r="E422" s="11" t="n"/>
      <c r="F422" s="11" t="n"/>
      <c r="G422" s="11" t="n"/>
      <c r="H422" s="11" t="n"/>
    </row>
    <row r="423">
      <c r="A423" s="15" t="n"/>
      <c r="B423" s="11" t="n"/>
      <c r="C423" s="11" t="n"/>
      <c r="D423" s="14" t="n"/>
      <c r="E423" s="11" t="n"/>
      <c r="F423" s="11" t="n"/>
      <c r="G423" s="11" t="n"/>
      <c r="H423" s="11" t="n"/>
    </row>
    <row r="424">
      <c r="A424" s="15" t="n"/>
      <c r="B424" s="11" t="n"/>
      <c r="C424" s="11" t="n"/>
      <c r="D424" s="14" t="n"/>
      <c r="E424" s="11" t="n"/>
      <c r="F424" s="11" t="n"/>
      <c r="G424" s="11" t="n"/>
      <c r="H424" s="11" t="n"/>
    </row>
    <row r="425">
      <c r="A425" s="15" t="n"/>
      <c r="B425" s="11" t="n"/>
      <c r="C425" s="11" t="n"/>
      <c r="D425" s="14" t="n"/>
      <c r="E425" s="11" t="n"/>
      <c r="F425" s="11" t="n"/>
      <c r="G425" s="11" t="n"/>
      <c r="H425" s="11" t="n"/>
    </row>
    <row r="426">
      <c r="A426" s="15" t="n"/>
      <c r="B426" s="11" t="n"/>
      <c r="C426" s="11" t="n"/>
      <c r="D426" s="14" t="n"/>
      <c r="E426" s="11" t="n"/>
      <c r="F426" s="11" t="n"/>
      <c r="G426" s="11" t="n"/>
      <c r="H426" s="11" t="n"/>
    </row>
    <row r="427">
      <c r="A427" s="15" t="n"/>
      <c r="B427" s="11" t="n"/>
      <c r="C427" s="11" t="n"/>
      <c r="D427" s="14" t="n"/>
      <c r="E427" s="11" t="n"/>
      <c r="F427" s="11" t="n"/>
      <c r="G427" s="11" t="n"/>
      <c r="H427" s="11" t="n"/>
    </row>
    <row r="428">
      <c r="A428" s="15" t="n"/>
      <c r="B428" s="11" t="n"/>
      <c r="C428" s="11" t="n"/>
      <c r="D428" s="14" t="n"/>
      <c r="E428" s="11" t="n"/>
      <c r="F428" s="11" t="n"/>
      <c r="G428" s="11" t="n"/>
      <c r="H428" s="11" t="n"/>
    </row>
    <row r="429">
      <c r="A429" s="15" t="n"/>
      <c r="B429" s="11" t="n"/>
      <c r="C429" s="11" t="n"/>
      <c r="D429" s="14" t="n"/>
      <c r="E429" s="11" t="n"/>
      <c r="F429" s="11" t="n"/>
      <c r="G429" s="11" t="n"/>
      <c r="H429" s="11" t="n"/>
    </row>
    <row r="430">
      <c r="A430" s="15" t="n"/>
      <c r="B430" s="11" t="n"/>
      <c r="C430" s="11" t="n"/>
      <c r="D430" s="14" t="n"/>
      <c r="E430" s="11" t="n"/>
      <c r="F430" s="11" t="n"/>
      <c r="G430" s="11" t="n"/>
      <c r="H430" s="11" t="n"/>
    </row>
    <row r="431">
      <c r="A431" s="15" t="n"/>
      <c r="B431" s="11" t="n"/>
      <c r="C431" s="11" t="n"/>
      <c r="D431" s="14" t="n"/>
      <c r="E431" s="11" t="n"/>
      <c r="F431" s="11" t="n"/>
      <c r="G431" s="11" t="n"/>
      <c r="H431" s="11" t="n"/>
    </row>
    <row r="432">
      <c r="A432" s="15" t="n"/>
      <c r="B432" s="11" t="n"/>
      <c r="C432" s="11" t="n"/>
      <c r="D432" s="14" t="n"/>
      <c r="E432" s="11" t="n"/>
      <c r="F432" s="11" t="n"/>
      <c r="G432" s="11" t="n"/>
      <c r="H432" s="11" t="n"/>
    </row>
    <row r="433">
      <c r="A433" s="15" t="n"/>
      <c r="B433" s="11" t="n"/>
      <c r="C433" s="11" t="n"/>
      <c r="D433" s="14" t="n"/>
      <c r="E433" s="11" t="n"/>
      <c r="F433" s="11" t="n"/>
      <c r="G433" s="11" t="n"/>
      <c r="H433" s="11" t="n"/>
    </row>
    <row r="434">
      <c r="A434" s="15" t="n"/>
      <c r="B434" s="11" t="n"/>
      <c r="C434" s="11" t="n"/>
      <c r="D434" s="14" t="n"/>
      <c r="E434" s="11" t="n"/>
      <c r="F434" s="11" t="n"/>
      <c r="G434" s="11" t="n"/>
      <c r="H434" s="11" t="n"/>
    </row>
    <row r="435">
      <c r="A435" s="15" t="n"/>
      <c r="B435" s="11" t="n"/>
      <c r="C435" s="11" t="n"/>
      <c r="D435" s="14" t="n"/>
      <c r="E435" s="11" t="n"/>
      <c r="F435" s="11" t="n"/>
      <c r="G435" s="11" t="n"/>
      <c r="H435" s="11" t="n"/>
    </row>
    <row r="436">
      <c r="A436" s="15" t="n"/>
      <c r="B436" s="11" t="n"/>
      <c r="C436" s="11" t="n"/>
      <c r="D436" s="14" t="n"/>
      <c r="E436" s="11" t="n"/>
      <c r="F436" s="11" t="n"/>
      <c r="G436" s="11" t="n"/>
      <c r="H436" s="11" t="n"/>
    </row>
    <row r="437">
      <c r="A437" s="15" t="n"/>
      <c r="B437" s="11" t="n"/>
      <c r="C437" s="11" t="n"/>
      <c r="D437" s="14" t="n"/>
      <c r="E437" s="11" t="n"/>
      <c r="F437" s="11" t="n"/>
      <c r="G437" s="11" t="n"/>
      <c r="H437" s="11" t="n"/>
    </row>
    <row r="438">
      <c r="A438" s="15" t="n"/>
      <c r="B438" s="11" t="n"/>
      <c r="C438" s="11" t="n"/>
      <c r="D438" s="14" t="n"/>
      <c r="E438" s="11" t="n"/>
      <c r="F438" s="11" t="n"/>
      <c r="G438" s="11" t="n"/>
      <c r="H438" s="11" t="n"/>
    </row>
    <row r="439">
      <c r="A439" s="15" t="n"/>
      <c r="B439" s="11" t="n"/>
      <c r="C439" s="11" t="n"/>
      <c r="D439" s="14" t="n"/>
      <c r="E439" s="11" t="n"/>
      <c r="F439" s="11" t="n"/>
      <c r="G439" s="11" t="n"/>
      <c r="H439" s="11" t="n"/>
    </row>
    <row r="440">
      <c r="A440" s="15" t="n"/>
      <c r="B440" s="11" t="n"/>
      <c r="C440" s="11" t="n"/>
      <c r="D440" s="14" t="n"/>
      <c r="E440" s="11" t="n"/>
      <c r="F440" s="11" t="n"/>
      <c r="G440" s="11" t="n"/>
      <c r="H440" s="11" t="n"/>
    </row>
    <row r="441">
      <c r="A441" s="15" t="n"/>
      <c r="B441" s="11" t="n"/>
      <c r="C441" s="11" t="n"/>
      <c r="D441" s="14" t="n"/>
      <c r="E441" s="11" t="n"/>
      <c r="F441" s="11" t="n"/>
      <c r="G441" s="11" t="n"/>
      <c r="H441" s="11" t="n"/>
    </row>
    <row r="442">
      <c r="A442" s="15" t="n"/>
      <c r="B442" s="11" t="n"/>
      <c r="C442" s="11" t="n"/>
      <c r="D442" s="14" t="n"/>
      <c r="E442" s="11" t="n"/>
      <c r="F442" s="11" t="n"/>
      <c r="G442" s="11" t="n"/>
      <c r="H442" s="11" t="n"/>
    </row>
    <row r="443">
      <c r="A443" s="15" t="n"/>
      <c r="B443" s="11" t="n"/>
      <c r="C443" s="11" t="n"/>
      <c r="D443" s="14" t="n"/>
      <c r="E443" s="11" t="n"/>
      <c r="F443" s="11" t="n"/>
      <c r="G443" s="11" t="n"/>
      <c r="H443" s="11" t="n"/>
    </row>
    <row r="444">
      <c r="A444" s="15" t="n"/>
      <c r="B444" s="11" t="n"/>
      <c r="C444" s="11" t="n"/>
      <c r="D444" s="14" t="n"/>
      <c r="E444" s="11" t="n"/>
      <c r="F444" s="11" t="n"/>
      <c r="G444" s="11" t="n"/>
      <c r="H444" s="11" t="n"/>
    </row>
    <row r="445">
      <c r="A445" s="15" t="n"/>
      <c r="B445" s="11" t="n"/>
      <c r="C445" s="11" t="n"/>
      <c r="D445" s="14" t="n"/>
      <c r="E445" s="11" t="n"/>
      <c r="F445" s="11" t="n"/>
      <c r="G445" s="11" t="n"/>
      <c r="H445" s="11" t="n"/>
    </row>
    <row r="446">
      <c r="A446" s="15" t="n"/>
      <c r="B446" s="11" t="n"/>
      <c r="C446" s="11" t="n"/>
      <c r="D446" s="14" t="n"/>
      <c r="E446" s="11" t="n"/>
      <c r="F446" s="11" t="n"/>
      <c r="G446" s="11" t="n"/>
      <c r="H446" s="11" t="n"/>
    </row>
    <row r="447">
      <c r="A447" s="15" t="n"/>
      <c r="B447" s="11" t="n"/>
      <c r="C447" s="11" t="n"/>
      <c r="D447" s="14" t="n"/>
      <c r="E447" s="11" t="n"/>
      <c r="F447" s="11" t="n"/>
      <c r="G447" s="11" t="n"/>
      <c r="H447" s="11" t="n"/>
    </row>
    <row r="448">
      <c r="A448" s="15" t="n"/>
      <c r="B448" s="11" t="n"/>
      <c r="C448" s="11" t="n"/>
      <c r="D448" s="14" t="n"/>
      <c r="E448" s="11" t="n"/>
      <c r="F448" s="11" t="n"/>
      <c r="G448" s="11" t="n"/>
      <c r="H448" s="11" t="n"/>
    </row>
    <row r="449">
      <c r="A449" s="15" t="n"/>
      <c r="B449" s="11" t="n"/>
      <c r="C449" s="11" t="n"/>
      <c r="D449" s="14" t="n"/>
      <c r="E449" s="11" t="n"/>
      <c r="F449" s="11" t="n"/>
      <c r="G449" s="11" t="n"/>
      <c r="H449" s="11" t="n"/>
    </row>
    <row r="450">
      <c r="A450" s="15" t="n"/>
      <c r="B450" s="11" t="n"/>
      <c r="C450" s="11" t="n"/>
      <c r="D450" s="14" t="n"/>
      <c r="E450" s="11" t="n"/>
      <c r="F450" s="11" t="n"/>
      <c r="G450" s="11" t="n"/>
      <c r="H450" s="11" t="n"/>
    </row>
    <row r="451">
      <c r="A451" s="15" t="n"/>
      <c r="B451" s="11" t="n"/>
      <c r="C451" s="11" t="n"/>
      <c r="D451" s="14" t="n"/>
      <c r="E451" s="11" t="n"/>
      <c r="F451" s="11" t="n"/>
      <c r="G451" s="11" t="n"/>
      <c r="H451" s="11" t="n"/>
    </row>
    <row r="452">
      <c r="A452" s="15" t="n"/>
      <c r="B452" s="11" t="n"/>
      <c r="C452" s="11" t="n"/>
      <c r="D452" s="14" t="n"/>
      <c r="E452" s="11" t="n"/>
      <c r="F452" s="11" t="n"/>
      <c r="G452" s="11" t="n"/>
      <c r="H452" s="11" t="n"/>
    </row>
    <row r="453">
      <c r="A453" s="15" t="n"/>
      <c r="B453" s="11" t="n"/>
      <c r="C453" s="11" t="n"/>
      <c r="D453" s="14" t="n"/>
      <c r="E453" s="11" t="n"/>
      <c r="F453" s="11" t="n"/>
      <c r="G453" s="11" t="n"/>
      <c r="H453" s="11" t="n"/>
    </row>
    <row r="454">
      <c r="A454" s="15" t="n"/>
      <c r="B454" s="11" t="n"/>
      <c r="C454" s="11" t="n"/>
      <c r="D454" s="14" t="n"/>
      <c r="E454" s="11" t="n"/>
      <c r="F454" s="11" t="n"/>
      <c r="G454" s="11" t="n"/>
      <c r="H454" s="11" t="n"/>
    </row>
    <row r="455">
      <c r="A455" s="15" t="n"/>
      <c r="B455" s="11" t="n"/>
      <c r="C455" s="11" t="n"/>
      <c r="D455" s="14" t="n"/>
      <c r="E455" s="11" t="n"/>
      <c r="F455" s="11" t="n"/>
      <c r="G455" s="11" t="n"/>
      <c r="H455" s="11" t="n"/>
    </row>
    <row r="456">
      <c r="A456" s="15" t="n"/>
      <c r="B456" s="11" t="n"/>
      <c r="C456" s="11" t="n"/>
      <c r="D456" s="14" t="n"/>
      <c r="E456" s="11" t="n"/>
      <c r="F456" s="11" t="n"/>
      <c r="G456" s="11" t="n"/>
      <c r="H456" s="11" t="n"/>
    </row>
    <row r="457">
      <c r="A457" s="15" t="n"/>
      <c r="B457" s="11" t="n"/>
      <c r="C457" s="11" t="n"/>
      <c r="D457" s="14" t="n"/>
      <c r="E457" s="11" t="n"/>
      <c r="F457" s="11" t="n"/>
      <c r="G457" s="11" t="n"/>
      <c r="H457" s="11" t="n"/>
    </row>
    <row r="458">
      <c r="A458" s="15" t="n"/>
      <c r="B458" s="11" t="n"/>
      <c r="C458" s="11" t="n"/>
      <c r="D458" s="14" t="n"/>
      <c r="E458" s="11" t="n"/>
      <c r="F458" s="11" t="n"/>
      <c r="G458" s="11" t="n"/>
      <c r="H458" s="11" t="n"/>
    </row>
    <row r="459">
      <c r="A459" s="15" t="n"/>
      <c r="B459" s="11" t="n"/>
      <c r="C459" s="11" t="n"/>
      <c r="D459" s="14" t="n"/>
      <c r="E459" s="11" t="n"/>
      <c r="F459" s="11" t="n"/>
      <c r="G459" s="11" t="n"/>
      <c r="H459" s="11" t="n"/>
    </row>
    <row r="460">
      <c r="A460" s="15" t="n"/>
      <c r="B460" s="11" t="n"/>
      <c r="C460" s="11" t="n"/>
      <c r="D460" s="14" t="n"/>
      <c r="E460" s="11" t="n"/>
      <c r="F460" s="11" t="n"/>
      <c r="G460" s="11" t="n"/>
      <c r="H460" s="11" t="n"/>
    </row>
    <row r="461">
      <c r="A461" s="15" t="n"/>
      <c r="B461" s="11" t="n"/>
      <c r="C461" s="11" t="n"/>
      <c r="D461" s="14" t="n"/>
      <c r="E461" s="11" t="n"/>
      <c r="F461" s="11" t="n"/>
      <c r="G461" s="11" t="n"/>
      <c r="H461" s="11" t="n"/>
    </row>
    <row r="462">
      <c r="A462" s="15" t="n"/>
      <c r="B462" s="11" t="n"/>
      <c r="C462" s="11" t="n"/>
      <c r="D462" s="14" t="n"/>
      <c r="E462" s="11" t="n"/>
      <c r="F462" s="11" t="n"/>
      <c r="G462" s="11" t="n"/>
      <c r="H462" s="11" t="n"/>
    </row>
    <row r="463">
      <c r="A463" s="15" t="n"/>
      <c r="B463" s="11" t="n"/>
      <c r="C463" s="11" t="n"/>
      <c r="D463" s="14" t="n"/>
      <c r="E463" s="11" t="n"/>
      <c r="F463" s="11" t="n"/>
      <c r="G463" s="11" t="n"/>
      <c r="H463" s="11" t="n"/>
    </row>
    <row r="464">
      <c r="A464" s="15" t="n"/>
      <c r="B464" s="11" t="n"/>
      <c r="C464" s="11" t="n"/>
      <c r="D464" s="14" t="n"/>
      <c r="E464" s="11" t="n"/>
      <c r="F464" s="11" t="n"/>
      <c r="G464" s="11" t="n"/>
      <c r="H464" s="11" t="n"/>
    </row>
    <row r="465">
      <c r="A465" s="15" t="n"/>
      <c r="B465" s="11" t="n"/>
      <c r="C465" s="11" t="n"/>
      <c r="D465" s="14" t="n"/>
      <c r="E465" s="11" t="n"/>
      <c r="F465" s="11" t="n"/>
      <c r="G465" s="11" t="n"/>
      <c r="H465" s="11" t="n"/>
    </row>
    <row r="466">
      <c r="A466" s="15" t="n"/>
      <c r="B466" s="11" t="n"/>
      <c r="C466" s="11" t="n"/>
      <c r="D466" s="14" t="n"/>
      <c r="E466" s="11" t="n"/>
      <c r="F466" s="11" t="n"/>
      <c r="G466" s="11" t="n"/>
      <c r="H466" s="11" t="n"/>
    </row>
    <row r="467">
      <c r="A467" s="15" t="n"/>
      <c r="B467" s="11" t="n"/>
      <c r="C467" s="11" t="n"/>
      <c r="D467" s="14" t="n"/>
      <c r="E467" s="11" t="n"/>
      <c r="F467" s="11" t="n"/>
      <c r="G467" s="11" t="n"/>
      <c r="H467" s="11" t="n"/>
    </row>
    <row r="468">
      <c r="A468" s="15" t="n"/>
      <c r="B468" s="11" t="n"/>
      <c r="C468" s="11" t="n"/>
      <c r="D468" s="14" t="n"/>
      <c r="E468" s="11" t="n"/>
      <c r="F468" s="11" t="n"/>
      <c r="G468" s="11" t="n"/>
      <c r="H468" s="11" t="n"/>
    </row>
    <row r="469">
      <c r="A469" s="15" t="n"/>
      <c r="B469" s="11" t="n"/>
      <c r="C469" s="11" t="n"/>
      <c r="D469" s="14" t="n"/>
      <c r="E469" s="11" t="n"/>
      <c r="F469" s="11" t="n"/>
      <c r="G469" s="11" t="n"/>
      <c r="H469" s="11" t="n"/>
    </row>
    <row r="470">
      <c r="A470" s="15" t="n"/>
      <c r="B470" s="11" t="n"/>
      <c r="C470" s="11" t="n"/>
      <c r="D470" s="14" t="n"/>
      <c r="E470" s="11" t="n"/>
      <c r="F470" s="11" t="n"/>
      <c r="G470" s="11" t="n"/>
      <c r="H470" s="11" t="n"/>
    </row>
    <row r="471">
      <c r="A471" s="15" t="n"/>
      <c r="B471" s="11" t="n"/>
      <c r="C471" s="11" t="n"/>
      <c r="D471" s="14" t="n"/>
      <c r="E471" s="11" t="n"/>
      <c r="F471" s="11" t="n"/>
      <c r="G471" s="11" t="n"/>
      <c r="H471" s="11" t="n"/>
    </row>
    <row r="472">
      <c r="A472" s="15" t="n"/>
      <c r="B472" s="11" t="n"/>
      <c r="C472" s="11" t="n"/>
      <c r="D472" s="14" t="n"/>
      <c r="E472" s="11" t="n"/>
      <c r="F472" s="11" t="n"/>
      <c r="G472" s="11" t="n"/>
      <c r="H472" s="11" t="n"/>
    </row>
    <row r="473">
      <c r="A473" s="15" t="n"/>
      <c r="B473" s="11" t="n"/>
      <c r="C473" s="11" t="n"/>
      <c r="D473" s="14" t="n"/>
      <c r="E473" s="11" t="n"/>
      <c r="F473" s="11" t="n"/>
      <c r="G473" s="11" t="n"/>
      <c r="H473" s="11" t="n"/>
    </row>
    <row r="474">
      <c r="A474" s="15" t="n"/>
      <c r="B474" s="11" t="n"/>
      <c r="C474" s="11" t="n"/>
      <c r="D474" s="14" t="n"/>
      <c r="E474" s="11" t="n"/>
      <c r="F474" s="11" t="n"/>
      <c r="G474" s="11" t="n"/>
      <c r="H474" s="11" t="n"/>
    </row>
    <row r="475">
      <c r="A475" s="15" t="n"/>
      <c r="B475" s="11" t="n"/>
      <c r="C475" s="11" t="n"/>
      <c r="D475" s="14" t="n"/>
      <c r="E475" s="11" t="n"/>
      <c r="F475" s="11" t="n"/>
      <c r="G475" s="11" t="n"/>
      <c r="H475" s="11" t="n"/>
    </row>
    <row r="476">
      <c r="A476" s="15" t="n"/>
      <c r="B476" s="11" t="n"/>
      <c r="C476" s="11" t="n"/>
      <c r="D476" s="14" t="n"/>
      <c r="E476" s="11" t="n"/>
      <c r="F476" s="11" t="n"/>
      <c r="G476" s="11" t="n"/>
      <c r="H476" s="11" t="n"/>
    </row>
    <row r="477">
      <c r="A477" s="15" t="n"/>
      <c r="B477" s="11" t="n"/>
      <c r="C477" s="11" t="n"/>
      <c r="D477" s="14" t="n"/>
      <c r="E477" s="11" t="n"/>
      <c r="F477" s="11" t="n"/>
      <c r="G477" s="11" t="n"/>
      <c r="H477" s="11" t="n"/>
    </row>
    <row r="478">
      <c r="A478" s="15" t="n"/>
      <c r="B478" s="11" t="n"/>
      <c r="C478" s="11" t="n"/>
      <c r="D478" s="14" t="n"/>
      <c r="E478" s="11" t="n"/>
      <c r="F478" s="11" t="n"/>
      <c r="G478" s="11" t="n"/>
      <c r="H478" s="11" t="n"/>
    </row>
    <row r="479">
      <c r="A479" s="15" t="n"/>
      <c r="B479" s="11" t="n"/>
      <c r="C479" s="11" t="n"/>
      <c r="D479" s="14" t="n"/>
      <c r="E479" s="11" t="n"/>
      <c r="F479" s="11" t="n"/>
      <c r="G479" s="11" t="n"/>
      <c r="H479" s="11" t="n"/>
    </row>
    <row r="480">
      <c r="A480" s="15" t="n"/>
      <c r="B480" s="11" t="n"/>
      <c r="C480" s="11" t="n"/>
      <c r="D480" s="14" t="n"/>
      <c r="E480" s="11" t="n"/>
      <c r="F480" s="11" t="n"/>
      <c r="G480" s="11" t="n"/>
      <c r="H480" s="11" t="n"/>
    </row>
    <row r="481">
      <c r="A481" s="15" t="n"/>
      <c r="B481" s="11" t="n"/>
      <c r="C481" s="11" t="n"/>
      <c r="D481" s="14" t="n"/>
      <c r="E481" s="11" t="n"/>
      <c r="F481" s="11" t="n"/>
      <c r="G481" s="11" t="n"/>
      <c r="H481" s="11" t="n"/>
    </row>
    <row r="482">
      <c r="A482" s="15" t="n"/>
      <c r="B482" s="11" t="n"/>
      <c r="C482" s="11" t="n"/>
      <c r="D482" s="14" t="n"/>
      <c r="E482" s="11" t="n"/>
      <c r="F482" s="11" t="n"/>
      <c r="G482" s="11" t="n"/>
      <c r="H482" s="11" t="n"/>
    </row>
    <row r="483">
      <c r="A483" s="15" t="n"/>
      <c r="B483" s="11" t="n"/>
      <c r="C483" s="11" t="n"/>
      <c r="D483" s="14" t="n"/>
      <c r="E483" s="11" t="n"/>
      <c r="F483" s="11" t="n"/>
      <c r="G483" s="11" t="n"/>
      <c r="H483" s="11" t="n"/>
    </row>
    <row r="484">
      <c r="A484" s="15" t="n"/>
      <c r="B484" s="11" t="n"/>
      <c r="C484" s="11" t="n"/>
      <c r="D484" s="14" t="n"/>
      <c r="E484" s="11" t="n"/>
      <c r="F484" s="11" t="n"/>
      <c r="G484" s="11" t="n"/>
      <c r="H484" s="11" t="n"/>
    </row>
    <row r="485">
      <c r="A485" s="15" t="n"/>
      <c r="B485" s="11" t="n"/>
      <c r="C485" s="11" t="n"/>
      <c r="D485" s="14" t="n"/>
      <c r="E485" s="11" t="n"/>
      <c r="F485" s="11" t="n"/>
      <c r="G485" s="11" t="n"/>
      <c r="H485" s="11" t="n"/>
    </row>
    <row r="486">
      <c r="A486" s="15" t="n"/>
      <c r="B486" s="11" t="n"/>
      <c r="C486" s="11" t="n"/>
      <c r="D486" s="14" t="n"/>
      <c r="E486" s="11" t="n"/>
      <c r="F486" s="11" t="n"/>
      <c r="G486" s="11" t="n"/>
      <c r="H486" s="11" t="n"/>
    </row>
    <row r="487">
      <c r="A487" s="15" t="n"/>
      <c r="B487" s="11" t="n"/>
      <c r="C487" s="11" t="n"/>
      <c r="D487" s="14" t="n"/>
      <c r="E487" s="11" t="n"/>
      <c r="F487" s="11" t="n"/>
      <c r="G487" s="11" t="n"/>
      <c r="H487" s="11" t="n"/>
    </row>
    <row r="488">
      <c r="A488" s="15" t="n"/>
      <c r="B488" s="11" t="n"/>
      <c r="C488" s="11" t="n"/>
      <c r="D488" s="14" t="n"/>
      <c r="E488" s="11" t="n"/>
      <c r="F488" s="11" t="n"/>
      <c r="G488" s="11" t="n"/>
      <c r="H488" s="11" t="n"/>
    </row>
    <row r="489">
      <c r="A489" s="15" t="n"/>
      <c r="B489" s="11" t="n"/>
      <c r="C489" s="11" t="n"/>
      <c r="D489" s="14" t="n"/>
      <c r="E489" s="11" t="n"/>
      <c r="F489" s="11" t="n"/>
      <c r="G489" s="11" t="n"/>
      <c r="H489" s="11" t="n"/>
    </row>
    <row r="490">
      <c r="A490" s="15" t="n"/>
      <c r="B490" s="11" t="n"/>
      <c r="C490" s="11" t="n"/>
      <c r="D490" s="14" t="n"/>
      <c r="E490" s="11" t="n"/>
      <c r="F490" s="11" t="n"/>
      <c r="G490" s="11" t="n"/>
      <c r="H490" s="11" t="n"/>
    </row>
    <row r="491">
      <c r="A491" s="15" t="n"/>
      <c r="B491" s="11" t="n"/>
      <c r="C491" s="11" t="n"/>
      <c r="D491" s="14" t="n"/>
      <c r="E491" s="11" t="n"/>
      <c r="F491" s="11" t="n"/>
      <c r="G491" s="11" t="n"/>
      <c r="H491" s="11" t="n"/>
    </row>
    <row r="492">
      <c r="A492" s="15" t="n"/>
      <c r="B492" s="11" t="n"/>
      <c r="C492" s="11" t="n"/>
      <c r="D492" s="14" t="n"/>
      <c r="E492" s="11" t="n"/>
      <c r="F492" s="11" t="n"/>
      <c r="G492" s="11" t="n"/>
      <c r="H492" s="11" t="n"/>
    </row>
    <row r="493">
      <c r="A493" s="15" t="n"/>
      <c r="B493" s="11" t="n"/>
      <c r="C493" s="11" t="n"/>
      <c r="D493" s="14" t="n"/>
      <c r="E493" s="11" t="n"/>
      <c r="F493" s="11" t="n"/>
      <c r="G493" s="11" t="n"/>
      <c r="H493" s="11" t="n"/>
    </row>
    <row r="494">
      <c r="A494" s="15" t="n"/>
      <c r="B494" s="11" t="n"/>
      <c r="C494" s="11" t="n"/>
      <c r="D494" s="14" t="n"/>
      <c r="E494" s="11" t="n"/>
      <c r="F494" s="11" t="n"/>
      <c r="G494" s="11" t="n"/>
      <c r="H494" s="11" t="n"/>
    </row>
    <row r="495">
      <c r="A495" s="15" t="n"/>
      <c r="B495" s="11" t="n"/>
      <c r="C495" s="11" t="n"/>
      <c r="D495" s="14" t="n"/>
      <c r="E495" s="11" t="n"/>
      <c r="F495" s="11" t="n"/>
      <c r="G495" s="11" t="n"/>
      <c r="H495" s="11" t="n"/>
    </row>
    <row r="496">
      <c r="A496" s="15" t="n"/>
      <c r="B496" s="11" t="n"/>
      <c r="C496" s="11" t="n"/>
      <c r="D496" s="14" t="n"/>
      <c r="E496" s="11" t="n"/>
      <c r="F496" s="11" t="n"/>
      <c r="G496" s="11" t="n"/>
      <c r="H496" s="11" t="n"/>
    </row>
    <row r="497">
      <c r="A497" s="15" t="n"/>
      <c r="B497" s="11" t="n"/>
      <c r="C497" s="11" t="n"/>
      <c r="D497" s="14" t="n"/>
      <c r="E497" s="11" t="n"/>
      <c r="F497" s="11" t="n"/>
      <c r="G497" s="11" t="n"/>
      <c r="H497" s="11" t="n"/>
    </row>
    <row r="498">
      <c r="A498" s="15" t="n"/>
      <c r="B498" s="11" t="n"/>
      <c r="C498" s="11" t="n"/>
      <c r="D498" s="14" t="n"/>
      <c r="E498" s="11" t="n"/>
      <c r="F498" s="11" t="n"/>
      <c r="G498" s="11" t="n"/>
      <c r="H498" s="11" t="n"/>
    </row>
    <row r="499">
      <c r="A499" s="15" t="n"/>
      <c r="B499" s="11" t="n"/>
      <c r="C499" s="11" t="n"/>
      <c r="D499" s="14" t="n"/>
      <c r="E499" s="11" t="n"/>
      <c r="F499" s="11" t="n"/>
      <c r="G499" s="11" t="n"/>
      <c r="H499" s="11" t="n"/>
    </row>
    <row r="500">
      <c r="A500" s="15" t="n"/>
      <c r="B500" s="11" t="n"/>
      <c r="C500" s="11" t="n"/>
      <c r="D500" s="14" t="n"/>
      <c r="E500" s="11" t="n"/>
      <c r="F500" s="11" t="n"/>
      <c r="G500" s="11" t="n"/>
      <c r="H500" s="11" t="n"/>
    </row>
    <row r="501">
      <c r="A501" s="15" t="n"/>
      <c r="B501" s="11" t="n"/>
      <c r="C501" s="11" t="n"/>
      <c r="D501" s="14" t="n"/>
      <c r="E501" s="11" t="n"/>
      <c r="F501" s="11" t="n"/>
      <c r="G501" s="11" t="n"/>
      <c r="H501" s="11" t="n"/>
    </row>
    <row r="502">
      <c r="A502" s="15" t="n"/>
      <c r="B502" s="11" t="n"/>
      <c r="C502" s="11" t="n"/>
      <c r="D502" s="14" t="n"/>
      <c r="E502" s="11" t="n"/>
      <c r="F502" s="11" t="n"/>
      <c r="G502" s="11" t="n"/>
      <c r="H502" s="11" t="n"/>
    </row>
    <row r="503">
      <c r="A503" s="15" t="n"/>
      <c r="B503" s="11" t="n"/>
      <c r="C503" s="11" t="n"/>
      <c r="D503" s="14" t="n"/>
      <c r="E503" s="11" t="n"/>
      <c r="F503" s="11" t="n"/>
      <c r="G503" s="11" t="n"/>
      <c r="H503" s="11" t="n"/>
    </row>
    <row r="504">
      <c r="A504" s="15" t="n"/>
      <c r="B504" s="11" t="n"/>
      <c r="C504" s="11" t="n"/>
      <c r="D504" s="14" t="n"/>
      <c r="E504" s="11" t="n"/>
      <c r="F504" s="11" t="n"/>
      <c r="G504" s="11" t="n"/>
      <c r="H504" s="11" t="n"/>
    </row>
    <row r="505">
      <c r="A505" s="15" t="n"/>
      <c r="B505" s="11" t="n"/>
      <c r="C505" s="11" t="n"/>
      <c r="D505" s="14" t="n"/>
      <c r="E505" s="11" t="n"/>
      <c r="F505" s="11" t="n"/>
      <c r="G505" s="11" t="n"/>
      <c r="H505" s="11" t="n"/>
    </row>
    <row r="506">
      <c r="A506" s="15" t="n"/>
      <c r="B506" s="11" t="n"/>
      <c r="C506" s="11" t="n"/>
      <c r="D506" s="14" t="n"/>
      <c r="E506" s="11" t="n"/>
      <c r="F506" s="11" t="n"/>
      <c r="G506" s="11" t="n"/>
      <c r="H506" s="11" t="n"/>
    </row>
    <row r="507">
      <c r="A507" s="15" t="n"/>
      <c r="B507" s="11" t="n"/>
      <c r="C507" s="11" t="n"/>
      <c r="D507" s="14" t="n"/>
      <c r="E507" s="11" t="n"/>
      <c r="F507" s="11" t="n"/>
      <c r="G507" s="11" t="n"/>
      <c r="H507" s="11" t="n"/>
    </row>
    <row r="508">
      <c r="A508" s="15" t="n"/>
      <c r="B508" s="11" t="n"/>
      <c r="C508" s="11" t="n"/>
      <c r="D508" s="14" t="n"/>
      <c r="E508" s="11" t="n"/>
      <c r="F508" s="11" t="n"/>
      <c r="G508" s="11" t="n"/>
      <c r="H508" s="11" t="n"/>
    </row>
    <row r="509">
      <c r="A509" s="15" t="n"/>
      <c r="B509" s="11" t="n"/>
      <c r="C509" s="11" t="n"/>
      <c r="D509" s="14" t="n"/>
      <c r="E509" s="11" t="n"/>
      <c r="F509" s="11" t="n"/>
      <c r="G509" s="11" t="n"/>
      <c r="H509" s="11" t="n"/>
    </row>
    <row r="510">
      <c r="A510" s="15" t="n"/>
      <c r="B510" s="11" t="n"/>
      <c r="C510" s="11" t="n"/>
      <c r="D510" s="14" t="n"/>
      <c r="E510" s="11" t="n"/>
      <c r="F510" s="11" t="n"/>
      <c r="G510" s="11" t="n"/>
      <c r="H510" s="11" t="n"/>
    </row>
    <row r="511">
      <c r="A511" s="15" t="n"/>
      <c r="B511" s="11" t="n"/>
      <c r="C511" s="11" t="n"/>
      <c r="D511" s="14" t="n"/>
      <c r="E511" s="11" t="n"/>
      <c r="F511" s="11" t="n"/>
      <c r="G511" s="11" t="n"/>
      <c r="H511" s="11" t="n"/>
    </row>
    <row r="512">
      <c r="A512" s="15" t="n"/>
      <c r="B512" s="11" t="n"/>
      <c r="C512" s="11" t="n"/>
      <c r="D512" s="14" t="n"/>
      <c r="E512" s="11" t="n"/>
      <c r="F512" s="11" t="n"/>
      <c r="G512" s="11" t="n"/>
      <c r="H512" s="11" t="n"/>
    </row>
    <row r="513">
      <c r="A513" s="15" t="n"/>
      <c r="B513" s="11" t="n"/>
      <c r="C513" s="11" t="n"/>
      <c r="D513" s="14" t="n"/>
      <c r="E513" s="11" t="n"/>
      <c r="F513" s="11" t="n"/>
      <c r="G513" s="11" t="n"/>
      <c r="H513" s="11" t="n"/>
    </row>
    <row r="514">
      <c r="A514" s="15" t="n"/>
      <c r="B514" s="11" t="n"/>
      <c r="C514" s="11" t="n"/>
      <c r="D514" s="14" t="n"/>
      <c r="E514" s="11" t="n"/>
      <c r="F514" s="11" t="n"/>
      <c r="G514" s="11" t="n"/>
      <c r="H514" s="11" t="n"/>
    </row>
    <row r="515">
      <c r="A515" s="15" t="n"/>
      <c r="B515" s="11" t="n"/>
      <c r="C515" s="11" t="n"/>
      <c r="D515" s="14" t="n"/>
      <c r="E515" s="11" t="n"/>
      <c r="F515" s="11" t="n"/>
      <c r="G515" s="11" t="n"/>
      <c r="H515" s="11" t="n"/>
    </row>
    <row r="516">
      <c r="A516" s="15" t="n"/>
      <c r="B516" s="11" t="n"/>
      <c r="C516" s="11" t="n"/>
      <c r="D516" s="14" t="n"/>
      <c r="E516" s="11" t="n"/>
      <c r="F516" s="11" t="n"/>
      <c r="G516" s="11" t="n"/>
      <c r="H516" s="11" t="n"/>
    </row>
    <row r="517">
      <c r="A517" s="15" t="n"/>
      <c r="B517" s="11" t="n"/>
      <c r="C517" s="11" t="n"/>
      <c r="D517" s="14" t="n"/>
      <c r="E517" s="11" t="n"/>
      <c r="F517" s="11" t="n"/>
      <c r="G517" s="11" t="n"/>
      <c r="H517" s="11" t="n"/>
    </row>
    <row r="518">
      <c r="A518" s="15" t="n"/>
      <c r="B518" s="11" t="n"/>
      <c r="C518" s="11" t="n"/>
      <c r="D518" s="14" t="n"/>
      <c r="E518" s="11" t="n"/>
      <c r="F518" s="11" t="n"/>
      <c r="G518" s="11" t="n"/>
      <c r="H518" s="11" t="n"/>
    </row>
    <row r="519">
      <c r="A519" s="15" t="n"/>
      <c r="B519" s="11" t="n"/>
      <c r="C519" s="11" t="n"/>
      <c r="D519" s="14" t="n"/>
      <c r="E519" s="11" t="n"/>
      <c r="F519" s="11" t="n"/>
      <c r="G519" s="11" t="n"/>
      <c r="H519" s="11" t="n"/>
    </row>
    <row r="520">
      <c r="A520" s="15" t="n"/>
      <c r="B520" s="11" t="n"/>
      <c r="C520" s="11" t="n"/>
      <c r="D520" s="14" t="n"/>
      <c r="E520" s="11" t="n"/>
      <c r="F520" s="11" t="n"/>
      <c r="G520" s="11" t="n"/>
      <c r="H520" s="11" t="n"/>
    </row>
    <row r="521">
      <c r="A521" s="15" t="n"/>
      <c r="B521" s="11" t="n"/>
      <c r="C521" s="11" t="n"/>
      <c r="D521" s="14" t="n"/>
      <c r="E521" s="11" t="n"/>
      <c r="F521" s="11" t="n"/>
      <c r="G521" s="11" t="n"/>
      <c r="H521" s="11" t="n"/>
    </row>
    <row r="522">
      <c r="A522" s="15" t="n"/>
      <c r="B522" s="11" t="n"/>
      <c r="C522" s="11" t="n"/>
      <c r="D522" s="14" t="n"/>
      <c r="E522" s="11" t="n"/>
      <c r="F522" s="11" t="n"/>
      <c r="G522" s="11" t="n"/>
      <c r="H522" s="11" t="n"/>
    </row>
    <row r="523">
      <c r="A523" s="15" t="n"/>
      <c r="B523" s="11" t="n"/>
      <c r="C523" s="11" t="n"/>
      <c r="D523" s="14" t="n"/>
      <c r="E523" s="11" t="n"/>
      <c r="F523" s="11" t="n"/>
      <c r="G523" s="11" t="n"/>
      <c r="H523" s="11" t="n"/>
    </row>
    <row r="524">
      <c r="A524" s="15" t="n"/>
      <c r="B524" s="11" t="n"/>
      <c r="C524" s="11" t="n"/>
      <c r="D524" s="14" t="n"/>
      <c r="E524" s="11" t="n"/>
      <c r="F524" s="11" t="n"/>
      <c r="G524" s="11" t="n"/>
      <c r="H524" s="11" t="n"/>
    </row>
    <row r="525">
      <c r="A525" s="15" t="n"/>
      <c r="B525" s="11" t="n"/>
      <c r="C525" s="11" t="n"/>
      <c r="D525" s="14" t="n"/>
      <c r="E525" s="11" t="n"/>
      <c r="F525" s="11" t="n"/>
      <c r="G525" s="11" t="n"/>
      <c r="H525" s="11" t="n"/>
    </row>
    <row r="526">
      <c r="A526" s="15" t="n"/>
      <c r="B526" s="11" t="n"/>
      <c r="C526" s="11" t="n"/>
      <c r="D526" s="14" t="n"/>
      <c r="E526" s="11" t="n"/>
      <c r="F526" s="11" t="n"/>
      <c r="G526" s="11" t="n"/>
      <c r="H526" s="11" t="n"/>
    </row>
    <row r="527">
      <c r="A527" s="15" t="n"/>
      <c r="B527" s="11" t="n"/>
      <c r="C527" s="11" t="n"/>
      <c r="D527" s="14" t="n"/>
      <c r="E527" s="11" t="n"/>
      <c r="F527" s="11" t="n"/>
      <c r="G527" s="11" t="n"/>
      <c r="H527" s="11" t="n"/>
    </row>
    <row r="528">
      <c r="A528" s="15" t="n"/>
      <c r="B528" s="11" t="n"/>
      <c r="C528" s="11" t="n"/>
      <c r="D528" s="14" t="n"/>
      <c r="E528" s="11" t="n"/>
      <c r="F528" s="11" t="n"/>
      <c r="G528" s="11" t="n"/>
      <c r="H528" s="11" t="n"/>
    </row>
    <row r="529">
      <c r="A529" s="15" t="n"/>
      <c r="B529" s="11" t="n"/>
      <c r="C529" s="11" t="n"/>
      <c r="D529" s="14" t="n"/>
      <c r="E529" s="11" t="n"/>
      <c r="F529" s="11" t="n"/>
      <c r="G529" s="11" t="n"/>
      <c r="H529" s="11" t="n"/>
    </row>
    <row r="530">
      <c r="A530" s="15" t="n"/>
      <c r="B530" s="11" t="n"/>
      <c r="C530" s="11" t="n"/>
      <c r="D530" s="14" t="n"/>
      <c r="E530" s="11" t="n"/>
      <c r="F530" s="11" t="n"/>
      <c r="G530" s="11" t="n"/>
      <c r="H530" s="11" t="n"/>
    </row>
    <row r="531">
      <c r="A531" s="15" t="n"/>
      <c r="B531" s="11" t="n"/>
      <c r="C531" s="11" t="n"/>
      <c r="D531" s="14" t="n"/>
      <c r="E531" s="11" t="n"/>
      <c r="F531" s="11" t="n"/>
      <c r="G531" s="11" t="n"/>
      <c r="H531" s="11" t="n"/>
    </row>
    <row r="532">
      <c r="A532" s="15" t="n"/>
      <c r="B532" s="11" t="n"/>
      <c r="C532" s="11" t="n"/>
      <c r="D532" s="14" t="n"/>
      <c r="E532" s="11" t="n"/>
      <c r="F532" s="11" t="n"/>
      <c r="G532" s="11" t="n"/>
      <c r="H532" s="11" t="n"/>
    </row>
    <row r="533">
      <c r="A533" s="15" t="n"/>
      <c r="B533" s="11" t="n"/>
      <c r="C533" s="11" t="n"/>
      <c r="D533" s="14" t="n"/>
      <c r="E533" s="11" t="n"/>
      <c r="F533" s="11" t="n"/>
      <c r="G533" s="11" t="n"/>
      <c r="H533" s="11" t="n"/>
    </row>
    <row r="534">
      <c r="A534" s="15" t="n"/>
      <c r="B534" s="11" t="n"/>
      <c r="C534" s="11" t="n"/>
      <c r="D534" s="14" t="n"/>
      <c r="E534" s="11" t="n"/>
      <c r="F534" s="11" t="n"/>
      <c r="G534" s="11" t="n"/>
      <c r="H534" s="11" t="n"/>
    </row>
    <row r="535">
      <c r="A535" s="15" t="n"/>
      <c r="B535" s="11" t="n"/>
      <c r="C535" s="11" t="n"/>
      <c r="D535" s="14" t="n"/>
      <c r="E535" s="11" t="n"/>
      <c r="F535" s="11" t="n"/>
      <c r="G535" s="11" t="n"/>
      <c r="H535" s="11" t="n"/>
    </row>
    <row r="536">
      <c r="A536" s="15" t="n"/>
      <c r="B536" s="11" t="n"/>
      <c r="C536" s="11" t="n"/>
      <c r="D536" s="14" t="n"/>
      <c r="E536" s="11" t="n"/>
      <c r="F536" s="11" t="n"/>
      <c r="G536" s="11" t="n"/>
      <c r="H536" s="11" t="n"/>
    </row>
    <row r="537">
      <c r="A537" s="15" t="n"/>
      <c r="B537" s="11" t="n"/>
      <c r="C537" s="11" t="n"/>
      <c r="D537" s="14" t="n"/>
      <c r="E537" s="11" t="n"/>
      <c r="F537" s="11" t="n"/>
      <c r="G537" s="11" t="n"/>
      <c r="H537" s="11" t="n"/>
    </row>
    <row r="538">
      <c r="A538" s="15" t="n"/>
      <c r="B538" s="11" t="n"/>
      <c r="C538" s="11" t="n"/>
      <c r="D538" s="14" t="n"/>
      <c r="E538" s="11" t="n"/>
      <c r="F538" s="11" t="n"/>
      <c r="G538" s="11" t="n"/>
      <c r="H538" s="11" t="n"/>
    </row>
    <row r="539">
      <c r="A539" s="15" t="n"/>
      <c r="B539" s="11" t="n"/>
      <c r="C539" s="11" t="n"/>
      <c r="D539" s="14" t="n"/>
      <c r="E539" s="11" t="n"/>
      <c r="F539" s="11" t="n"/>
      <c r="G539" s="11" t="n"/>
      <c r="H539" s="11" t="n"/>
    </row>
    <row r="540">
      <c r="A540" s="15" t="n"/>
      <c r="B540" s="11" t="n"/>
      <c r="C540" s="11" t="n"/>
      <c r="D540" s="14" t="n"/>
      <c r="E540" s="11" t="n"/>
      <c r="F540" s="11" t="n"/>
      <c r="G540" s="11" t="n"/>
      <c r="H540" s="11" t="n"/>
    </row>
    <row r="541">
      <c r="A541" s="15" t="n"/>
      <c r="B541" s="11" t="n"/>
      <c r="C541" s="11" t="n"/>
      <c r="D541" s="14" t="n"/>
      <c r="E541" s="11" t="n"/>
      <c r="F541" s="11" t="n"/>
      <c r="G541" s="11" t="n"/>
      <c r="H541" s="11" t="n"/>
    </row>
    <row r="542">
      <c r="A542" s="15" t="n"/>
      <c r="B542" s="11" t="n"/>
      <c r="C542" s="11" t="n"/>
      <c r="D542" s="14" t="n"/>
      <c r="E542" s="11" t="n"/>
      <c r="F542" s="11" t="n"/>
      <c r="G542" s="11" t="n"/>
      <c r="H542" s="11" t="n"/>
    </row>
    <row r="543">
      <c r="A543" s="15" t="n"/>
      <c r="B543" s="11" t="n"/>
      <c r="C543" s="11" t="n"/>
      <c r="D543" s="14" t="n"/>
      <c r="E543" s="11" t="n"/>
      <c r="F543" s="11" t="n"/>
      <c r="G543" s="11" t="n"/>
      <c r="H543" s="11" t="n"/>
    </row>
    <row r="544">
      <c r="A544" s="15" t="n"/>
      <c r="B544" s="11" t="n"/>
      <c r="C544" s="11" t="n"/>
      <c r="D544" s="14" t="n"/>
      <c r="E544" s="11" t="n"/>
      <c r="F544" s="11" t="n"/>
      <c r="G544" s="11" t="n"/>
      <c r="H544" s="11" t="n"/>
    </row>
    <row r="545">
      <c r="A545" s="15" t="n"/>
      <c r="B545" s="11" t="n"/>
      <c r="C545" s="11" t="n"/>
      <c r="D545" s="14" t="n"/>
      <c r="E545" s="11" t="n"/>
      <c r="F545" s="11" t="n"/>
      <c r="G545" s="11" t="n"/>
      <c r="H545" s="11" t="n"/>
    </row>
    <row r="546">
      <c r="A546" s="15" t="n"/>
      <c r="B546" s="11" t="n"/>
      <c r="C546" s="11" t="n"/>
      <c r="D546" s="14" t="n"/>
      <c r="E546" s="11" t="n"/>
      <c r="F546" s="11" t="n"/>
      <c r="G546" s="11" t="n"/>
      <c r="H546" s="11" t="n"/>
    </row>
    <row r="547">
      <c r="A547" s="15" t="n"/>
      <c r="B547" s="11" t="n"/>
      <c r="C547" s="11" t="n"/>
      <c r="D547" s="14" t="n"/>
      <c r="E547" s="11" t="n"/>
      <c r="F547" s="11" t="n"/>
      <c r="G547" s="11" t="n"/>
      <c r="H547" s="11" t="n"/>
    </row>
    <row r="548">
      <c r="A548" s="15" t="n"/>
      <c r="B548" s="11" t="n"/>
      <c r="C548" s="11" t="n"/>
      <c r="D548" s="14" t="n"/>
      <c r="E548" s="11" t="n"/>
      <c r="F548" s="11" t="n"/>
      <c r="G548" s="11" t="n"/>
      <c r="H548" s="11" t="n"/>
    </row>
    <row r="549">
      <c r="A549" s="15" t="n"/>
      <c r="B549" s="11" t="n"/>
      <c r="C549" s="11" t="n"/>
      <c r="D549" s="14" t="n"/>
      <c r="E549" s="11" t="n"/>
      <c r="F549" s="11" t="n"/>
      <c r="G549" s="11" t="n"/>
      <c r="H549" s="11" t="n"/>
    </row>
    <row r="550">
      <c r="A550" s="15" t="n"/>
      <c r="B550" s="11" t="n"/>
      <c r="C550" s="11" t="n"/>
      <c r="D550" s="14" t="n"/>
      <c r="E550" s="11" t="n"/>
      <c r="F550" s="11" t="n"/>
      <c r="G550" s="11" t="n"/>
      <c r="H550" s="11" t="n"/>
    </row>
    <row r="551">
      <c r="A551" s="15" t="n"/>
      <c r="B551" s="11" t="n"/>
      <c r="C551" s="11" t="n"/>
      <c r="D551" s="14" t="n"/>
      <c r="E551" s="11" t="n"/>
      <c r="F551" s="11" t="n"/>
      <c r="G551" s="11" t="n"/>
      <c r="H551" s="11" t="n"/>
    </row>
    <row r="552">
      <c r="A552" s="15" t="n"/>
      <c r="B552" s="11" t="n"/>
      <c r="C552" s="11" t="n"/>
      <c r="D552" s="14" t="n"/>
      <c r="E552" s="11" t="n"/>
      <c r="F552" s="11" t="n"/>
      <c r="G552" s="11" t="n"/>
      <c r="H552" s="11" t="n"/>
    </row>
    <row r="553">
      <c r="A553" s="15" t="n"/>
      <c r="B553" s="11" t="n"/>
      <c r="C553" s="11" t="n"/>
      <c r="D553" s="14" t="n"/>
      <c r="E553" s="11" t="n"/>
      <c r="F553" s="11" t="n"/>
      <c r="G553" s="11" t="n"/>
      <c r="H553" s="11" t="n"/>
    </row>
    <row r="554">
      <c r="A554" s="15" t="n"/>
      <c r="B554" s="11" t="n"/>
      <c r="C554" s="11" t="n"/>
      <c r="D554" s="14" t="n"/>
      <c r="E554" s="11" t="n"/>
      <c r="F554" s="11" t="n"/>
      <c r="G554" s="11" t="n"/>
      <c r="H554" s="11" t="n"/>
    </row>
    <row r="555">
      <c r="A555" s="15" t="n"/>
      <c r="B555" s="11" t="n"/>
      <c r="C555" s="11" t="n"/>
      <c r="D555" s="14" t="n"/>
      <c r="E555" s="11" t="n"/>
      <c r="F555" s="11" t="n"/>
      <c r="G555" s="11" t="n"/>
      <c r="H555" s="11" t="n"/>
    </row>
    <row r="556">
      <c r="A556" s="15" t="n"/>
      <c r="B556" s="11" t="n"/>
      <c r="C556" s="11" t="n"/>
      <c r="D556" s="14" t="n"/>
      <c r="E556" s="11" t="n"/>
      <c r="F556" s="11" t="n"/>
      <c r="G556" s="11" t="n"/>
      <c r="H556" s="11" t="n"/>
    </row>
    <row r="557">
      <c r="A557" s="15" t="n"/>
      <c r="B557" s="11" t="n"/>
      <c r="C557" s="11" t="n"/>
      <c r="D557" s="14" t="n"/>
      <c r="E557" s="11" t="n"/>
      <c r="F557" s="11" t="n"/>
      <c r="G557" s="11" t="n"/>
      <c r="H557" s="11" t="n"/>
    </row>
    <row r="558">
      <c r="A558" s="15" t="n"/>
      <c r="B558" s="11" t="n"/>
      <c r="C558" s="11" t="n"/>
      <c r="D558" s="14" t="n"/>
      <c r="E558" s="11" t="n"/>
      <c r="F558" s="11" t="n"/>
      <c r="G558" s="11" t="n"/>
      <c r="H558" s="11" t="n"/>
    </row>
    <row r="559">
      <c r="A559" s="15" t="n"/>
      <c r="B559" s="11" t="n"/>
      <c r="C559" s="11" t="n"/>
      <c r="D559" s="14" t="n"/>
      <c r="E559" s="11" t="n"/>
      <c r="F559" s="11" t="n"/>
      <c r="G559" s="11" t="n"/>
      <c r="H559" s="11" t="n"/>
    </row>
    <row r="560">
      <c r="A560" s="15" t="n"/>
      <c r="B560" s="11" t="n"/>
      <c r="C560" s="11" t="n"/>
      <c r="D560" s="14" t="n"/>
      <c r="E560" s="11" t="n"/>
      <c r="F560" s="11" t="n"/>
      <c r="G560" s="11" t="n"/>
      <c r="H560" s="11" t="n"/>
    </row>
    <row r="561">
      <c r="A561" s="15" t="n"/>
      <c r="B561" s="11" t="n"/>
      <c r="C561" s="11" t="n"/>
      <c r="D561" s="14" t="n"/>
      <c r="E561" s="11" t="n"/>
      <c r="F561" s="11" t="n"/>
      <c r="G561" s="11" t="n"/>
      <c r="H561" s="11" t="n"/>
    </row>
    <row r="562">
      <c r="A562" s="15" t="n"/>
      <c r="B562" s="11" t="n"/>
      <c r="C562" s="11" t="n"/>
      <c r="D562" s="14" t="n"/>
      <c r="E562" s="11" t="n"/>
      <c r="F562" s="11" t="n"/>
      <c r="G562" s="11" t="n"/>
      <c r="H562" s="11" t="n"/>
    </row>
    <row r="563">
      <c r="A563" s="15" t="n"/>
      <c r="B563" s="11" t="n"/>
      <c r="C563" s="11" t="n"/>
      <c r="D563" s="14" t="n"/>
      <c r="E563" s="11" t="n"/>
      <c r="F563" s="11" t="n"/>
      <c r="G563" s="11" t="n"/>
      <c r="H563" s="11" t="n"/>
    </row>
    <row r="564">
      <c r="A564" s="15" t="n"/>
      <c r="B564" s="11" t="n"/>
      <c r="C564" s="11" t="n"/>
      <c r="D564" s="14" t="n"/>
      <c r="E564" s="11" t="n"/>
      <c r="F564" s="11" t="n"/>
      <c r="G564" s="11" t="n"/>
      <c r="H564" s="11" t="n"/>
    </row>
    <row r="565">
      <c r="A565" s="15" t="n"/>
      <c r="B565" s="11" t="n"/>
      <c r="C565" s="11" t="n"/>
      <c r="D565" s="14" t="n"/>
      <c r="E565" s="11" t="n"/>
      <c r="F565" s="11" t="n"/>
      <c r="G565" s="11" t="n"/>
      <c r="H565" s="11" t="n"/>
    </row>
    <row r="566">
      <c r="A566" s="15" t="n"/>
      <c r="B566" s="11" t="n"/>
      <c r="C566" s="11" t="n"/>
      <c r="D566" s="14" t="n"/>
      <c r="E566" s="11" t="n"/>
      <c r="F566" s="11" t="n"/>
      <c r="G566" s="11" t="n"/>
      <c r="H566" s="11" t="n"/>
    </row>
    <row r="567">
      <c r="A567" s="15" t="n"/>
      <c r="B567" s="11" t="n"/>
      <c r="C567" s="11" t="n"/>
      <c r="D567" s="14" t="n"/>
      <c r="E567" s="11" t="n"/>
      <c r="F567" s="11" t="n"/>
      <c r="G567" s="11" t="n"/>
      <c r="H567" s="11" t="n"/>
    </row>
    <row r="568">
      <c r="A568" s="15" t="n"/>
      <c r="B568" s="11" t="n"/>
      <c r="C568" s="11" t="n"/>
      <c r="D568" s="14" t="n"/>
      <c r="E568" s="11" t="n"/>
      <c r="F568" s="11" t="n"/>
      <c r="G568" s="11" t="n"/>
      <c r="H568" s="11" t="n"/>
    </row>
    <row r="569">
      <c r="A569" s="15" t="n"/>
      <c r="B569" s="11" t="n"/>
      <c r="C569" s="11" t="n"/>
      <c r="D569" s="14" t="n"/>
      <c r="E569" s="11" t="n"/>
      <c r="F569" s="11" t="n"/>
      <c r="G569" s="11" t="n"/>
      <c r="H569" s="11" t="n"/>
    </row>
    <row r="570">
      <c r="A570" s="15" t="n"/>
      <c r="B570" s="11" t="n"/>
      <c r="C570" s="11" t="n"/>
      <c r="D570" s="14" t="n"/>
      <c r="E570" s="11" t="n"/>
      <c r="F570" s="11" t="n"/>
      <c r="G570" s="11" t="n"/>
      <c r="H570" s="11" t="n"/>
    </row>
    <row r="571">
      <c r="A571" s="15" t="n"/>
      <c r="B571" s="11" t="n"/>
      <c r="C571" s="11" t="n"/>
      <c r="D571" s="14" t="n"/>
      <c r="E571" s="11" t="n"/>
      <c r="F571" s="11" t="n"/>
      <c r="G571" s="11" t="n"/>
      <c r="H571" s="11" t="n"/>
    </row>
    <row r="572">
      <c r="A572" s="15" t="n"/>
      <c r="B572" s="11" t="n"/>
      <c r="C572" s="11" t="n"/>
      <c r="D572" s="14" t="n"/>
      <c r="E572" s="11" t="n"/>
      <c r="F572" s="11" t="n"/>
      <c r="G572" s="11" t="n"/>
      <c r="H572" s="11" t="n"/>
    </row>
    <row r="573">
      <c r="A573" s="15" t="n"/>
      <c r="B573" s="11" t="n"/>
      <c r="C573" s="11" t="n"/>
      <c r="D573" s="14" t="n"/>
      <c r="E573" s="11" t="n"/>
      <c r="F573" s="11" t="n"/>
      <c r="G573" s="11" t="n"/>
      <c r="H573" s="11" t="n"/>
    </row>
    <row r="574">
      <c r="A574" s="15" t="n"/>
      <c r="B574" s="11" t="n"/>
      <c r="C574" s="11" t="n"/>
      <c r="D574" s="14" t="n"/>
      <c r="E574" s="11" t="n"/>
      <c r="F574" s="11" t="n"/>
      <c r="G574" s="11" t="n"/>
      <c r="H574" s="11" t="n"/>
    </row>
    <row r="575">
      <c r="A575" s="15" t="n"/>
      <c r="B575" s="11" t="n"/>
      <c r="C575" s="11" t="n"/>
      <c r="D575" s="14" t="n"/>
      <c r="E575" s="11" t="n"/>
      <c r="F575" s="11" t="n"/>
      <c r="G575" s="11" t="n"/>
      <c r="H575" s="11" t="n"/>
    </row>
    <row r="576">
      <c r="A576" s="15" t="n"/>
      <c r="B576" s="11" t="n"/>
      <c r="C576" s="11" t="n"/>
      <c r="D576" s="14" t="n"/>
      <c r="E576" s="11" t="n"/>
      <c r="F576" s="11" t="n"/>
      <c r="G576" s="11" t="n"/>
      <c r="H576" s="11" t="n"/>
    </row>
    <row r="577">
      <c r="A577" s="15" t="n"/>
      <c r="B577" s="11" t="n"/>
      <c r="C577" s="11" t="n"/>
      <c r="D577" s="14" t="n"/>
      <c r="E577" s="11" t="n"/>
      <c r="F577" s="11" t="n"/>
      <c r="G577" s="11" t="n"/>
      <c r="H577" s="11" t="n"/>
    </row>
    <row r="578">
      <c r="A578" s="15" t="n"/>
      <c r="B578" s="11" t="n"/>
      <c r="C578" s="11" t="n"/>
      <c r="D578" s="14" t="n"/>
      <c r="E578" s="11" t="n"/>
      <c r="F578" s="11" t="n"/>
      <c r="G578" s="11" t="n"/>
      <c r="H578" s="11" t="n"/>
    </row>
    <row r="579">
      <c r="A579" s="15" t="n"/>
      <c r="B579" s="11" t="n"/>
      <c r="C579" s="11" t="n"/>
      <c r="D579" s="14" t="n"/>
      <c r="E579" s="11" t="n"/>
      <c r="F579" s="11" t="n"/>
      <c r="G579" s="11" t="n"/>
      <c r="H579" s="11" t="n"/>
    </row>
    <row r="580">
      <c r="A580" s="15" t="n"/>
      <c r="B580" s="11" t="n"/>
      <c r="C580" s="11" t="n"/>
      <c r="D580" s="14" t="n"/>
      <c r="E580" s="11" t="n"/>
      <c r="F580" s="11" t="n"/>
      <c r="G580" s="11" t="n"/>
      <c r="H580" s="11" t="n"/>
    </row>
    <row r="581">
      <c r="A581" s="15" t="n"/>
      <c r="B581" s="11" t="n"/>
      <c r="C581" s="11" t="n"/>
      <c r="D581" s="14" t="n"/>
      <c r="E581" s="11" t="n"/>
      <c r="F581" s="11" t="n"/>
      <c r="G581" s="11" t="n"/>
      <c r="H581" s="11" t="n"/>
    </row>
    <row r="582">
      <c r="A582" s="15" t="n"/>
      <c r="B582" s="11" t="n"/>
      <c r="C582" s="11" t="n"/>
      <c r="D582" s="14" t="n"/>
      <c r="E582" s="11" t="n"/>
      <c r="F582" s="11" t="n"/>
      <c r="G582" s="11" t="n"/>
      <c r="H582" s="11" t="n"/>
    </row>
    <row r="583">
      <c r="A583" s="15" t="n"/>
      <c r="B583" s="11" t="n"/>
      <c r="C583" s="11" t="n"/>
      <c r="D583" s="14" t="n"/>
      <c r="E583" s="11" t="n"/>
      <c r="F583" s="11" t="n"/>
      <c r="G583" s="11" t="n"/>
      <c r="H583" s="11" t="n"/>
    </row>
    <row r="584">
      <c r="A584" s="15" t="n"/>
      <c r="B584" s="11" t="n"/>
      <c r="C584" s="11" t="n"/>
      <c r="D584" s="14" t="n"/>
      <c r="E584" s="11" t="n"/>
      <c r="F584" s="11" t="n"/>
      <c r="G584" s="11" t="n"/>
      <c r="H584" s="11" t="n"/>
    </row>
    <row r="585">
      <c r="A585" s="15" t="n"/>
      <c r="B585" s="11" t="n"/>
      <c r="C585" s="11" t="n"/>
      <c r="D585" s="14" t="n"/>
      <c r="E585" s="11" t="n"/>
      <c r="F585" s="11" t="n"/>
      <c r="G585" s="11" t="n"/>
      <c r="H585" s="11" t="n"/>
    </row>
    <row r="586">
      <c r="A586" s="15" t="n"/>
      <c r="B586" s="11" t="n"/>
      <c r="C586" s="11" t="n"/>
      <c r="D586" s="14" t="n"/>
      <c r="E586" s="11" t="n"/>
      <c r="F586" s="11" t="n"/>
      <c r="G586" s="11" t="n"/>
      <c r="H586" s="11" t="n"/>
    </row>
    <row r="587">
      <c r="A587" s="15" t="n"/>
      <c r="B587" s="11" t="n"/>
      <c r="C587" s="11" t="n"/>
      <c r="D587" s="14" t="n"/>
      <c r="E587" s="11" t="n"/>
      <c r="F587" s="11" t="n"/>
      <c r="G587" s="11" t="n"/>
      <c r="H587" s="11" t="n"/>
    </row>
    <row r="588">
      <c r="A588" s="15" t="n"/>
      <c r="B588" s="11" t="n"/>
      <c r="C588" s="11" t="n"/>
      <c r="D588" s="14" t="n"/>
      <c r="E588" s="11" t="n"/>
      <c r="F588" s="11" t="n"/>
      <c r="G588" s="11" t="n"/>
      <c r="H588" s="11" t="n"/>
    </row>
    <row r="589">
      <c r="A589" s="15" t="n"/>
      <c r="B589" s="11" t="n"/>
      <c r="C589" s="11" t="n"/>
      <c r="D589" s="14" t="n"/>
      <c r="E589" s="11" t="n"/>
      <c r="F589" s="11" t="n"/>
      <c r="G589" s="11" t="n"/>
      <c r="H589" s="11" t="n"/>
    </row>
    <row r="590">
      <c r="A590" s="15" t="n"/>
      <c r="B590" s="11" t="n"/>
      <c r="C590" s="11" t="n"/>
      <c r="D590" s="14" t="n"/>
      <c r="E590" s="11" t="n"/>
      <c r="F590" s="11" t="n"/>
      <c r="G590" s="11" t="n"/>
      <c r="H590" s="11" t="n"/>
    </row>
    <row r="591">
      <c r="A591" s="15" t="n"/>
      <c r="B591" s="11" t="n"/>
      <c r="C591" s="11" t="n"/>
      <c r="D591" s="14" t="n"/>
      <c r="E591" s="11" t="n"/>
      <c r="F591" s="11" t="n"/>
      <c r="G591" s="11" t="n"/>
      <c r="H591" s="11" t="n"/>
    </row>
    <row r="592">
      <c r="A592" s="15" t="n"/>
      <c r="B592" s="11" t="n"/>
      <c r="C592" s="11" t="n"/>
      <c r="D592" s="14" t="n"/>
      <c r="E592" s="11" t="n"/>
      <c r="F592" s="11" t="n"/>
      <c r="G592" s="11" t="n"/>
      <c r="H592" s="11" t="n"/>
    </row>
    <row r="593">
      <c r="A593" s="15" t="n"/>
      <c r="B593" s="11" t="n"/>
      <c r="C593" s="11" t="n"/>
      <c r="D593" s="14" t="n"/>
      <c r="E593" s="11" t="n"/>
      <c r="F593" s="11" t="n"/>
      <c r="G593" s="11" t="n"/>
      <c r="H593" s="11" t="n"/>
    </row>
    <row r="594">
      <c r="A594" s="15" t="n"/>
      <c r="B594" s="11" t="n"/>
      <c r="C594" s="11" t="n"/>
      <c r="D594" s="14" t="n"/>
      <c r="E594" s="11" t="n"/>
      <c r="F594" s="11" t="n"/>
      <c r="G594" s="11" t="n"/>
      <c r="H594" s="11" t="n"/>
    </row>
    <row r="595">
      <c r="A595" s="15" t="n"/>
      <c r="B595" s="11" t="n"/>
      <c r="C595" s="11" t="n"/>
      <c r="D595" s="14" t="n"/>
      <c r="E595" s="11" t="n"/>
      <c r="F595" s="11" t="n"/>
      <c r="G595" s="11" t="n"/>
      <c r="H595" s="11" t="n"/>
    </row>
    <row r="596">
      <c r="A596" s="15" t="n"/>
      <c r="B596" s="11" t="n"/>
      <c r="C596" s="11" t="n"/>
      <c r="D596" s="14" t="n"/>
      <c r="E596" s="11" t="n"/>
      <c r="F596" s="11" t="n"/>
      <c r="G596" s="11" t="n"/>
      <c r="H596" s="11" t="n"/>
    </row>
    <row r="597">
      <c r="A597" s="15" t="n"/>
      <c r="B597" s="11" t="n"/>
      <c r="C597" s="11" t="n"/>
      <c r="D597" s="14" t="n"/>
      <c r="E597" s="11" t="n"/>
      <c r="F597" s="11" t="n"/>
      <c r="G597" s="11" t="n"/>
      <c r="H597" s="11" t="n"/>
    </row>
    <row r="598">
      <c r="A598" s="15" t="n"/>
      <c r="B598" s="11" t="n"/>
      <c r="C598" s="11" t="n"/>
      <c r="D598" s="14" t="n"/>
      <c r="E598" s="11" t="n"/>
      <c r="F598" s="11" t="n"/>
      <c r="G598" s="11" t="n"/>
      <c r="H598" s="11" t="n"/>
    </row>
    <row r="599">
      <c r="A599" s="15" t="n"/>
      <c r="B599" s="11" t="n"/>
      <c r="C599" s="11" t="n"/>
      <c r="D599" s="14" t="n"/>
      <c r="E599" s="11" t="n"/>
      <c r="F599" s="11" t="n"/>
      <c r="G599" s="11" t="n"/>
      <c r="H599" s="11" t="n"/>
    </row>
    <row r="600">
      <c r="A600" s="15" t="n"/>
      <c r="B600" s="11" t="n"/>
      <c r="C600" s="11" t="n"/>
      <c r="D600" s="14" t="n"/>
      <c r="E600" s="11" t="n"/>
      <c r="F600" s="11" t="n"/>
      <c r="G600" s="11" t="n"/>
      <c r="H600" s="11" t="n"/>
    </row>
    <row r="601">
      <c r="A601" s="15" t="n"/>
      <c r="B601" s="11" t="n"/>
      <c r="C601" s="11" t="n"/>
      <c r="D601" s="14" t="n"/>
      <c r="E601" s="11" t="n"/>
      <c r="F601" s="11" t="n"/>
      <c r="G601" s="11" t="n"/>
      <c r="H601" s="11" t="n"/>
    </row>
    <row r="602">
      <c r="A602" s="15" t="n"/>
      <c r="B602" s="11" t="n"/>
      <c r="C602" s="11" t="n"/>
      <c r="D602" s="14" t="n"/>
      <c r="E602" s="11" t="n"/>
      <c r="F602" s="11" t="n"/>
      <c r="G602" s="11" t="n"/>
      <c r="H602" s="11" t="n"/>
    </row>
    <row r="603">
      <c r="A603" s="15" t="n"/>
      <c r="B603" s="11" t="n"/>
      <c r="C603" s="11" t="n"/>
      <c r="D603" s="14" t="n"/>
      <c r="E603" s="11" t="n"/>
      <c r="F603" s="11" t="n"/>
      <c r="G603" s="11" t="n"/>
      <c r="H603" s="11" t="n"/>
    </row>
    <row r="604">
      <c r="A604" s="15" t="n"/>
      <c r="B604" s="11" t="n"/>
      <c r="C604" s="11" t="n"/>
      <c r="D604" s="14" t="n"/>
      <c r="E604" s="11" t="n"/>
      <c r="F604" s="11" t="n"/>
      <c r="G604" s="11" t="n"/>
      <c r="H604" s="11" t="n"/>
    </row>
    <row r="605">
      <c r="A605" s="15" t="n"/>
      <c r="B605" s="11" t="n"/>
      <c r="C605" s="11" t="n"/>
      <c r="D605" s="14" t="n"/>
      <c r="E605" s="11" t="n"/>
      <c r="F605" s="11" t="n"/>
      <c r="G605" s="11" t="n"/>
      <c r="H605" s="11" t="n"/>
    </row>
    <row r="606">
      <c r="A606" s="15" t="n"/>
      <c r="B606" s="11" t="n"/>
      <c r="C606" s="11" t="n"/>
      <c r="D606" s="14" t="n"/>
      <c r="E606" s="11" t="n"/>
      <c r="F606" s="11" t="n"/>
      <c r="G606" s="11" t="n"/>
      <c r="H606" s="11" t="n"/>
    </row>
    <row r="607">
      <c r="A607" s="15" t="n"/>
      <c r="B607" s="11" t="n"/>
      <c r="C607" s="11" t="n"/>
      <c r="D607" s="14" t="n"/>
      <c r="E607" s="11" t="n"/>
      <c r="F607" s="11" t="n"/>
      <c r="G607" s="11" t="n"/>
      <c r="H607" s="11" t="n"/>
    </row>
    <row r="608">
      <c r="A608" s="15" t="n"/>
      <c r="B608" s="11" t="n"/>
      <c r="C608" s="11" t="n"/>
      <c r="D608" s="14" t="n"/>
      <c r="E608" s="11" t="n"/>
      <c r="F608" s="11" t="n"/>
      <c r="G608" s="11" t="n"/>
      <c r="H608" s="11" t="n"/>
    </row>
    <row r="609">
      <c r="A609" s="15" t="n"/>
      <c r="B609" s="11" t="n"/>
      <c r="C609" s="11" t="n"/>
      <c r="D609" s="14" t="n"/>
      <c r="E609" s="11" t="n"/>
      <c r="F609" s="11" t="n"/>
      <c r="G609" s="11" t="n"/>
      <c r="H609" s="11" t="n"/>
    </row>
    <row r="610">
      <c r="A610" s="15" t="n"/>
      <c r="B610" s="11" t="n"/>
      <c r="C610" s="11" t="n"/>
      <c r="D610" s="14" t="n"/>
      <c r="E610" s="11" t="n"/>
      <c r="F610" s="11" t="n"/>
      <c r="G610" s="11" t="n"/>
      <c r="H610" s="11" t="n"/>
    </row>
    <row r="611">
      <c r="A611" s="15" t="n"/>
      <c r="B611" s="11" t="n"/>
      <c r="C611" s="11" t="n"/>
      <c r="D611" s="14" t="n"/>
      <c r="E611" s="11" t="n"/>
      <c r="F611" s="11" t="n"/>
      <c r="G611" s="11" t="n"/>
      <c r="H611" s="11" t="n"/>
    </row>
    <row r="612">
      <c r="A612" s="15" t="n"/>
      <c r="B612" s="11" t="n"/>
      <c r="C612" s="11" t="n"/>
      <c r="D612" s="14" t="n"/>
      <c r="E612" s="11" t="n"/>
      <c r="F612" s="11" t="n"/>
      <c r="G612" s="11" t="n"/>
      <c r="H612" s="11" t="n"/>
    </row>
    <row r="613">
      <c r="A613" s="15" t="n"/>
      <c r="B613" s="11" t="n"/>
      <c r="C613" s="11" t="n"/>
      <c r="D613" s="14" t="n"/>
      <c r="E613" s="11" t="n"/>
      <c r="F613" s="11" t="n"/>
      <c r="G613" s="11" t="n"/>
      <c r="H613" s="11" t="n"/>
    </row>
    <row r="614">
      <c r="A614" s="15" t="n"/>
      <c r="B614" s="11" t="n"/>
      <c r="C614" s="11" t="n"/>
      <c r="D614" s="14" t="n"/>
      <c r="E614" s="11" t="n"/>
      <c r="F614" s="11" t="n"/>
      <c r="G614" s="11" t="n"/>
      <c r="H614" s="11" t="n"/>
    </row>
    <row r="615">
      <c r="A615" s="15" t="n"/>
      <c r="B615" s="11" t="n"/>
      <c r="C615" s="11" t="n"/>
      <c r="D615" s="14" t="n"/>
      <c r="E615" s="11" t="n"/>
      <c r="F615" s="11" t="n"/>
      <c r="G615" s="11" t="n"/>
      <c r="H615" s="11" t="n"/>
    </row>
    <row r="616">
      <c r="A616" s="15" t="n"/>
      <c r="B616" s="11" t="n"/>
      <c r="C616" s="11" t="n"/>
      <c r="D616" s="14" t="n"/>
      <c r="E616" s="11" t="n"/>
      <c r="F616" s="11" t="n"/>
      <c r="G616" s="11" t="n"/>
      <c r="H616" s="11" t="n"/>
    </row>
    <row r="617">
      <c r="A617" s="15" t="n"/>
      <c r="B617" s="11" t="n"/>
      <c r="C617" s="11" t="n"/>
      <c r="D617" s="14" t="n"/>
      <c r="E617" s="11" t="n"/>
      <c r="F617" s="11" t="n"/>
      <c r="G617" s="11" t="n"/>
      <c r="H617" s="11" t="n"/>
    </row>
    <row r="618">
      <c r="A618" s="15" t="n"/>
      <c r="B618" s="11" t="n"/>
      <c r="C618" s="11" t="n"/>
      <c r="D618" s="14" t="n"/>
      <c r="E618" s="11" t="n"/>
      <c r="F618" s="11" t="n"/>
      <c r="G618" s="11" t="n"/>
      <c r="H618" s="11" t="n"/>
    </row>
    <row r="619">
      <c r="A619" s="15" t="n"/>
      <c r="B619" s="11" t="n"/>
      <c r="C619" s="11" t="n"/>
      <c r="D619" s="14" t="n"/>
      <c r="E619" s="11" t="n"/>
      <c r="F619" s="11" t="n"/>
      <c r="G619" s="11" t="n"/>
      <c r="H619" s="11" t="n"/>
    </row>
    <row r="620">
      <c r="A620" s="15" t="n"/>
      <c r="B620" s="11" t="n"/>
      <c r="C620" s="11" t="n"/>
      <c r="D620" s="14" t="n"/>
      <c r="E620" s="11" t="n"/>
      <c r="F620" s="11" t="n"/>
      <c r="G620" s="11" t="n"/>
      <c r="H620" s="11" t="n"/>
    </row>
    <row r="621">
      <c r="A621" s="15" t="n"/>
      <c r="B621" s="11" t="n"/>
      <c r="C621" s="11" t="n"/>
      <c r="D621" s="14" t="n"/>
      <c r="E621" s="11" t="n"/>
      <c r="F621" s="11" t="n"/>
      <c r="G621" s="11" t="n"/>
      <c r="H621" s="11" t="n"/>
    </row>
    <row r="622">
      <c r="A622" s="15" t="n"/>
      <c r="B622" s="11" t="n"/>
      <c r="C622" s="11" t="n"/>
      <c r="D622" s="14" t="n"/>
      <c r="E622" s="11" t="n"/>
      <c r="F622" s="11" t="n"/>
      <c r="G622" s="11" t="n"/>
      <c r="H622" s="11" t="n"/>
    </row>
    <row r="623">
      <c r="A623" s="15" t="n"/>
      <c r="B623" s="11" t="n"/>
      <c r="C623" s="11" t="n"/>
      <c r="D623" s="14" t="n"/>
      <c r="E623" s="11" t="n"/>
      <c r="F623" s="11" t="n"/>
      <c r="G623" s="11" t="n"/>
      <c r="H623" s="11" t="n"/>
    </row>
    <row r="624">
      <c r="A624" s="15" t="n"/>
      <c r="B624" s="11" t="n"/>
      <c r="C624" s="11" t="n"/>
      <c r="D624" s="14" t="n"/>
      <c r="E624" s="11" t="n"/>
      <c r="F624" s="11" t="n"/>
      <c r="G624" s="11" t="n"/>
      <c r="H624" s="11" t="n"/>
    </row>
    <row r="625">
      <c r="A625" s="15" t="n"/>
      <c r="B625" s="11" t="n"/>
      <c r="C625" s="11" t="n"/>
      <c r="D625" s="14" t="n"/>
      <c r="E625" s="11" t="n"/>
      <c r="F625" s="11" t="n"/>
      <c r="G625" s="11" t="n"/>
      <c r="H625" s="11" t="n"/>
    </row>
    <row r="626">
      <c r="A626" s="15" t="n"/>
      <c r="B626" s="11" t="n"/>
      <c r="C626" s="11" t="n"/>
      <c r="D626" s="14" t="n"/>
      <c r="E626" s="11" t="n"/>
      <c r="F626" s="11" t="n"/>
      <c r="G626" s="11" t="n"/>
      <c r="H626" s="11" t="n"/>
    </row>
    <row r="627">
      <c r="A627" s="15" t="n"/>
      <c r="B627" s="11" t="n"/>
      <c r="C627" s="11" t="n"/>
      <c r="D627" s="14" t="n"/>
      <c r="E627" s="11" t="n"/>
      <c r="F627" s="11" t="n"/>
      <c r="G627" s="11" t="n"/>
      <c r="H627" s="11" t="n"/>
    </row>
    <row r="628">
      <c r="A628" s="15" t="n"/>
      <c r="B628" s="11" t="n"/>
      <c r="C628" s="11" t="n"/>
      <c r="D628" s="14" t="n"/>
      <c r="E628" s="11" t="n"/>
      <c r="F628" s="11" t="n"/>
      <c r="G628" s="11" t="n"/>
      <c r="H628" s="11" t="n"/>
    </row>
    <row r="629">
      <c r="A629" s="15" t="n"/>
      <c r="B629" s="11" t="n"/>
      <c r="C629" s="11" t="n"/>
      <c r="D629" s="14" t="n"/>
      <c r="E629" s="11" t="n"/>
      <c r="F629" s="11" t="n"/>
      <c r="G629" s="11" t="n"/>
      <c r="H629" s="11" t="n"/>
    </row>
    <row r="630">
      <c r="A630" s="15" t="n"/>
      <c r="B630" s="11" t="n"/>
      <c r="C630" s="11" t="n"/>
      <c r="D630" s="14" t="n"/>
      <c r="E630" s="11" t="n"/>
      <c r="F630" s="11" t="n"/>
      <c r="G630" s="11" t="n"/>
      <c r="H630" s="11" t="n"/>
    </row>
    <row r="631">
      <c r="A631" s="15" t="n"/>
      <c r="B631" s="11" t="n"/>
      <c r="C631" s="11" t="n"/>
      <c r="D631" s="14" t="n"/>
      <c r="E631" s="11" t="n"/>
      <c r="F631" s="11" t="n"/>
      <c r="G631" s="11" t="n"/>
      <c r="H631" s="11" t="n"/>
    </row>
    <row r="632">
      <c r="A632" s="15" t="n"/>
      <c r="B632" s="11" t="n"/>
      <c r="C632" s="11" t="n"/>
      <c r="D632" s="14" t="n"/>
      <c r="E632" s="11" t="n"/>
      <c r="F632" s="11" t="n"/>
      <c r="G632" s="11" t="n"/>
      <c r="H632" s="11" t="n"/>
    </row>
    <row r="633">
      <c r="A633" s="15" t="n"/>
      <c r="B633" s="11" t="n"/>
      <c r="C633" s="11" t="n"/>
      <c r="D633" s="14" t="n"/>
      <c r="E633" s="11" t="n"/>
      <c r="F633" s="11" t="n"/>
      <c r="G633" s="11" t="n"/>
      <c r="H633" s="11" t="n"/>
    </row>
    <row r="634">
      <c r="A634" s="15" t="n"/>
      <c r="B634" s="11" t="n"/>
      <c r="C634" s="11" t="n"/>
      <c r="D634" s="14" t="n"/>
      <c r="E634" s="11" t="n"/>
      <c r="F634" s="11" t="n"/>
      <c r="G634" s="11" t="n"/>
      <c r="H634" s="11" t="n"/>
    </row>
    <row r="635">
      <c r="A635" s="15" t="n"/>
      <c r="B635" s="11" t="n"/>
      <c r="C635" s="11" t="n"/>
      <c r="D635" s="14" t="n"/>
      <c r="E635" s="11" t="n"/>
      <c r="F635" s="11" t="n"/>
      <c r="G635" s="11" t="n"/>
      <c r="H635" s="11" t="n"/>
    </row>
    <row r="636">
      <c r="A636" s="15" t="n"/>
      <c r="B636" s="11" t="n"/>
      <c r="C636" s="11" t="n"/>
      <c r="D636" s="14" t="n"/>
      <c r="E636" s="11" t="n"/>
      <c r="F636" s="11" t="n"/>
      <c r="G636" s="11" t="n"/>
      <c r="H636" s="11" t="n"/>
    </row>
    <row r="637">
      <c r="A637" s="15" t="n"/>
      <c r="B637" s="11" t="n"/>
      <c r="C637" s="11" t="n"/>
      <c r="D637" s="14" t="n"/>
      <c r="E637" s="11" t="n"/>
      <c r="F637" s="11" t="n"/>
      <c r="G637" s="11" t="n"/>
      <c r="H637" s="11" t="n"/>
    </row>
    <row r="638">
      <c r="A638" s="15" t="n"/>
      <c r="B638" s="11" t="n"/>
      <c r="C638" s="11" t="n"/>
      <c r="D638" s="14" t="n"/>
      <c r="E638" s="11" t="n"/>
      <c r="F638" s="11" t="n"/>
      <c r="G638" s="11" t="n"/>
      <c r="H638" s="11" t="n"/>
    </row>
    <row r="639">
      <c r="A639" s="15" t="n"/>
      <c r="B639" s="11" t="n"/>
      <c r="C639" s="11" t="n"/>
      <c r="D639" s="14" t="n"/>
      <c r="E639" s="11" t="n"/>
      <c r="F639" s="11" t="n"/>
      <c r="G639" s="11" t="n"/>
      <c r="H639" s="11" t="n"/>
    </row>
    <row r="640">
      <c r="A640" s="15" t="n"/>
      <c r="B640" s="11" t="n"/>
      <c r="C640" s="11" t="n"/>
      <c r="D640" s="14" t="n"/>
      <c r="E640" s="11" t="n"/>
      <c r="F640" s="11" t="n"/>
      <c r="G640" s="11" t="n"/>
      <c r="H640" s="11" t="n"/>
    </row>
    <row r="641">
      <c r="A641" s="15" t="n"/>
      <c r="B641" s="11" t="n"/>
      <c r="C641" s="11" t="n"/>
      <c r="D641" s="14" t="n"/>
      <c r="E641" s="11" t="n"/>
      <c r="F641" s="11" t="n"/>
      <c r="G641" s="11" t="n"/>
      <c r="H641" s="11" t="n"/>
    </row>
    <row r="642">
      <c r="A642" s="15" t="n"/>
      <c r="B642" s="11" t="n"/>
      <c r="C642" s="11" t="n"/>
      <c r="D642" s="14" t="n"/>
      <c r="E642" s="11" t="n"/>
      <c r="F642" s="11" t="n"/>
      <c r="G642" s="11" t="n"/>
      <c r="H642" s="11" t="n"/>
    </row>
    <row r="643">
      <c r="A643" s="15" t="n"/>
      <c r="B643" s="11" t="n"/>
      <c r="C643" s="11" t="n"/>
      <c r="D643" s="14" t="n"/>
      <c r="E643" s="11" t="n"/>
      <c r="F643" s="11" t="n"/>
      <c r="G643" s="11" t="n"/>
      <c r="H643" s="11" t="n"/>
    </row>
    <row r="644">
      <c r="A644" s="15" t="n"/>
      <c r="B644" s="11" t="n"/>
      <c r="C644" s="11" t="n"/>
      <c r="D644" s="14" t="n"/>
      <c r="E644" s="11" t="n"/>
      <c r="F644" s="11" t="n"/>
      <c r="G644" s="11" t="n"/>
      <c r="H644" s="11" t="n"/>
    </row>
    <row r="645">
      <c r="A645" s="15" t="n"/>
      <c r="B645" s="11" t="n"/>
      <c r="C645" s="11" t="n"/>
      <c r="D645" s="14" t="n"/>
      <c r="E645" s="11" t="n"/>
      <c r="F645" s="11" t="n"/>
      <c r="G645" s="11" t="n"/>
      <c r="H645" s="11" t="n"/>
    </row>
    <row r="646">
      <c r="A646" s="15" t="n"/>
      <c r="B646" s="11" t="n"/>
      <c r="C646" s="11" t="n"/>
      <c r="D646" s="14" t="n"/>
      <c r="E646" s="11" t="n"/>
      <c r="F646" s="11" t="n"/>
      <c r="G646" s="11" t="n"/>
      <c r="H646" s="11" t="n"/>
    </row>
    <row r="647">
      <c r="A647" s="15" t="n"/>
      <c r="B647" s="11" t="n"/>
      <c r="C647" s="11" t="n"/>
      <c r="D647" s="14" t="n"/>
      <c r="E647" s="11" t="n"/>
      <c r="F647" s="11" t="n"/>
      <c r="G647" s="11" t="n"/>
      <c r="H647" s="11" t="n"/>
    </row>
    <row r="648">
      <c r="A648" s="15" t="n"/>
      <c r="B648" s="11" t="n"/>
      <c r="C648" s="11" t="n"/>
      <c r="D648" s="14" t="n"/>
      <c r="E648" s="11" t="n"/>
      <c r="F648" s="11" t="n"/>
      <c r="G648" s="11" t="n"/>
      <c r="H648" s="11" t="n"/>
    </row>
    <row r="649">
      <c r="A649" s="15" t="n"/>
      <c r="B649" s="11" t="n"/>
      <c r="C649" s="11" t="n"/>
      <c r="D649" s="14" t="n"/>
      <c r="E649" s="11" t="n"/>
      <c r="F649" s="11" t="n"/>
      <c r="G649" s="11" t="n"/>
      <c r="H649" s="11" t="n"/>
    </row>
    <row r="650">
      <c r="A650" s="15" t="n"/>
      <c r="B650" s="11" t="n"/>
      <c r="C650" s="11" t="n"/>
      <c r="D650" s="14" t="n"/>
      <c r="E650" s="11" t="n"/>
      <c r="F650" s="11" t="n"/>
      <c r="G650" s="11" t="n"/>
      <c r="H650" s="11" t="n"/>
    </row>
    <row r="651">
      <c r="A651" s="15" t="n"/>
      <c r="B651" s="11" t="n"/>
      <c r="C651" s="11" t="n"/>
      <c r="D651" s="14" t="n"/>
      <c r="E651" s="11" t="n"/>
      <c r="F651" s="11" t="n"/>
      <c r="G651" s="11" t="n"/>
      <c r="H651" s="11" t="n"/>
    </row>
    <row r="652">
      <c r="A652" s="15" t="n"/>
      <c r="B652" s="11" t="n"/>
      <c r="C652" s="11" t="n"/>
      <c r="D652" s="14" t="n"/>
      <c r="E652" s="11" t="n"/>
      <c r="F652" s="11" t="n"/>
      <c r="G652" s="11" t="n"/>
      <c r="H652" s="11" t="n"/>
    </row>
    <row r="653">
      <c r="A653" s="15" t="n"/>
      <c r="B653" s="11" t="n"/>
      <c r="C653" s="11" t="n"/>
      <c r="D653" s="14" t="n"/>
      <c r="E653" s="11" t="n"/>
      <c r="F653" s="11" t="n"/>
      <c r="G653" s="11" t="n"/>
      <c r="H653" s="11" t="n"/>
    </row>
    <row r="654">
      <c r="A654" s="15" t="n"/>
      <c r="B654" s="11" t="n"/>
      <c r="C654" s="11" t="n"/>
      <c r="D654" s="14" t="n"/>
      <c r="E654" s="11" t="n"/>
      <c r="F654" s="11" t="n"/>
      <c r="G654" s="11" t="n"/>
      <c r="H654" s="11" t="n"/>
    </row>
    <row r="655">
      <c r="A655" s="15" t="n"/>
      <c r="B655" s="11" t="n"/>
      <c r="C655" s="11" t="n"/>
      <c r="D655" s="14" t="n"/>
      <c r="E655" s="11" t="n"/>
      <c r="F655" s="11" t="n"/>
      <c r="G655" s="11" t="n"/>
      <c r="H655" s="11" t="n"/>
    </row>
    <row r="656">
      <c r="A656" s="15" t="n"/>
      <c r="B656" s="11" t="n"/>
      <c r="C656" s="11" t="n"/>
      <c r="D656" s="14" t="n"/>
      <c r="E656" s="11" t="n"/>
      <c r="F656" s="11" t="n"/>
      <c r="G656" s="11" t="n"/>
      <c r="H656" s="11" t="n"/>
    </row>
    <row r="657">
      <c r="A657" s="15" t="n"/>
      <c r="B657" s="11" t="n"/>
      <c r="C657" s="11" t="n"/>
      <c r="D657" s="14" t="n"/>
      <c r="E657" s="11" t="n"/>
      <c r="F657" s="11" t="n"/>
      <c r="G657" s="11" t="n"/>
      <c r="H657" s="11" t="n"/>
    </row>
    <row r="658">
      <c r="A658" s="15" t="n"/>
      <c r="B658" s="11" t="n"/>
      <c r="C658" s="11" t="n"/>
      <c r="D658" s="14" t="n"/>
      <c r="E658" s="11" t="n"/>
      <c r="F658" s="11" t="n"/>
      <c r="G658" s="11" t="n"/>
      <c r="H658" s="11" t="n"/>
    </row>
    <row r="659">
      <c r="A659" s="15" t="n"/>
      <c r="B659" s="11" t="n"/>
      <c r="C659" s="11" t="n"/>
      <c r="D659" s="14" t="n"/>
      <c r="E659" s="11" t="n"/>
      <c r="F659" s="11" t="n"/>
      <c r="G659" s="11" t="n"/>
      <c r="H659" s="11" t="n"/>
    </row>
    <row r="660">
      <c r="A660" s="15" t="n"/>
      <c r="B660" s="11" t="n"/>
      <c r="C660" s="11" t="n"/>
      <c r="D660" s="14" t="n"/>
      <c r="E660" s="11" t="n"/>
      <c r="F660" s="11" t="n"/>
      <c r="G660" s="11" t="n"/>
      <c r="H660" s="11" t="n"/>
    </row>
    <row r="661">
      <c r="A661" s="15" t="n"/>
      <c r="B661" s="11" t="n"/>
      <c r="C661" s="11" t="n"/>
      <c r="D661" s="14" t="n"/>
      <c r="E661" s="11" t="n"/>
      <c r="F661" s="11" t="n"/>
      <c r="G661" s="11" t="n"/>
      <c r="H661" s="11" t="n"/>
    </row>
    <row r="662">
      <c r="A662" s="15" t="n"/>
      <c r="B662" s="11" t="n"/>
      <c r="C662" s="11" t="n"/>
      <c r="D662" s="14" t="n"/>
      <c r="E662" s="11" t="n"/>
      <c r="F662" s="11" t="n"/>
      <c r="G662" s="11" t="n"/>
      <c r="H662" s="11" t="n"/>
    </row>
    <row r="663">
      <c r="A663" s="15" t="n"/>
      <c r="B663" s="11" t="n"/>
      <c r="C663" s="11" t="n"/>
      <c r="D663" s="14" t="n"/>
      <c r="E663" s="11" t="n"/>
      <c r="F663" s="11" t="n"/>
      <c r="G663" s="11" t="n"/>
      <c r="H663" s="11" t="n"/>
    </row>
    <row r="664">
      <c r="A664" s="15" t="n"/>
      <c r="B664" s="11" t="n"/>
      <c r="C664" s="11" t="n"/>
      <c r="D664" s="14" t="n"/>
      <c r="E664" s="11" t="n"/>
      <c r="F664" s="11" t="n"/>
      <c r="G664" s="11" t="n"/>
      <c r="H664" s="11" t="n"/>
    </row>
    <row r="665">
      <c r="A665" s="15" t="n"/>
      <c r="B665" s="11" t="n"/>
      <c r="C665" s="11" t="n"/>
      <c r="D665" s="14" t="n"/>
      <c r="E665" s="11" t="n"/>
      <c r="F665" s="11" t="n"/>
      <c r="G665" s="11" t="n"/>
      <c r="H665" s="11" t="n"/>
    </row>
    <row r="666">
      <c r="A666" s="15" t="n"/>
      <c r="B666" s="11" t="n"/>
      <c r="C666" s="11" t="n"/>
      <c r="D666" s="14" t="n"/>
      <c r="E666" s="11" t="n"/>
      <c r="F666" s="11" t="n"/>
      <c r="G666" s="11" t="n"/>
      <c r="H666" s="11" t="n"/>
    </row>
    <row r="667">
      <c r="A667" s="15" t="n"/>
      <c r="B667" s="11" t="n"/>
      <c r="C667" s="11" t="n"/>
      <c r="D667" s="14" t="n"/>
      <c r="E667" s="11" t="n"/>
      <c r="F667" s="11" t="n"/>
      <c r="G667" s="11" t="n"/>
      <c r="H667" s="11" t="n"/>
    </row>
    <row r="668">
      <c r="A668" s="15" t="n"/>
      <c r="B668" s="11" t="n"/>
      <c r="C668" s="11" t="n"/>
      <c r="D668" s="14" t="n"/>
      <c r="E668" s="11" t="n"/>
      <c r="F668" s="11" t="n"/>
      <c r="G668" s="11" t="n"/>
      <c r="H668" s="11" t="n"/>
    </row>
    <row r="669">
      <c r="A669" s="15" t="n"/>
      <c r="B669" s="11" t="n"/>
      <c r="C669" s="11" t="n"/>
      <c r="D669" s="14" t="n"/>
      <c r="E669" s="11" t="n"/>
      <c r="F669" s="11" t="n"/>
      <c r="G669" s="11" t="n"/>
      <c r="H669" s="11" t="n"/>
    </row>
    <row r="670">
      <c r="A670" s="15" t="n"/>
      <c r="B670" s="11" t="n"/>
      <c r="C670" s="11" t="n"/>
      <c r="D670" s="14" t="n"/>
      <c r="E670" s="11" t="n"/>
      <c r="F670" s="11" t="n"/>
      <c r="G670" s="11" t="n"/>
      <c r="H670" s="11" t="n"/>
    </row>
    <row r="671">
      <c r="A671" s="15" t="n"/>
      <c r="B671" s="11" t="n"/>
      <c r="C671" s="11" t="n"/>
      <c r="D671" s="14" t="n"/>
      <c r="E671" s="11" t="n"/>
      <c r="F671" s="11" t="n"/>
      <c r="G671" s="11" t="n"/>
      <c r="H671" s="11" t="n"/>
    </row>
    <row r="672">
      <c r="A672" s="15" t="n"/>
      <c r="B672" s="11" t="n"/>
      <c r="C672" s="11" t="n"/>
      <c r="D672" s="14" t="n"/>
      <c r="E672" s="11" t="n"/>
      <c r="F672" s="11" t="n"/>
      <c r="G672" s="11" t="n"/>
      <c r="H672" s="11" t="n"/>
    </row>
    <row r="673">
      <c r="A673" s="15" t="n"/>
      <c r="B673" s="11" t="n"/>
      <c r="C673" s="11" t="n"/>
      <c r="D673" s="14" t="n"/>
      <c r="E673" s="11" t="n"/>
      <c r="F673" s="11" t="n"/>
      <c r="G673" s="11" t="n"/>
      <c r="H673" s="11" t="n"/>
    </row>
    <row r="674">
      <c r="A674" s="15" t="n"/>
      <c r="B674" s="11" t="n"/>
      <c r="C674" s="11" t="n"/>
      <c r="D674" s="14" t="n"/>
      <c r="E674" s="11" t="n"/>
      <c r="F674" s="11" t="n"/>
      <c r="G674" s="11" t="n"/>
      <c r="H674" s="11" t="n"/>
    </row>
    <row r="675">
      <c r="A675" s="15" t="n"/>
      <c r="B675" s="11" t="n"/>
      <c r="C675" s="11" t="n"/>
      <c r="D675" s="14" t="n"/>
      <c r="E675" s="11" t="n"/>
      <c r="F675" s="11" t="n"/>
      <c r="G675" s="11" t="n"/>
      <c r="H675" s="11" t="n"/>
    </row>
    <row r="676">
      <c r="A676" s="15" t="n"/>
      <c r="B676" s="11" t="n"/>
      <c r="C676" s="11" t="n"/>
      <c r="D676" s="14" t="n"/>
      <c r="E676" s="11" t="n"/>
      <c r="F676" s="11" t="n"/>
      <c r="G676" s="11" t="n"/>
      <c r="H676" s="11" t="n"/>
    </row>
    <row r="677">
      <c r="A677" s="15" t="n"/>
      <c r="B677" s="11" t="n"/>
      <c r="C677" s="11" t="n"/>
      <c r="D677" s="14" t="n"/>
      <c r="E677" s="11" t="n"/>
      <c r="F677" s="11" t="n"/>
      <c r="G677" s="11" t="n"/>
      <c r="H677" s="11" t="n"/>
    </row>
    <row r="678">
      <c r="A678" s="15" t="n"/>
      <c r="B678" s="11" t="n"/>
      <c r="C678" s="11" t="n"/>
      <c r="D678" s="14" t="n"/>
      <c r="E678" s="11" t="n"/>
      <c r="F678" s="11" t="n"/>
      <c r="G678" s="11" t="n"/>
      <c r="H678" s="11" t="n"/>
    </row>
    <row r="679">
      <c r="A679" s="15" t="n"/>
      <c r="B679" s="11" t="n"/>
      <c r="C679" s="11" t="n"/>
      <c r="D679" s="14" t="n"/>
      <c r="E679" s="11" t="n"/>
      <c r="F679" s="11" t="n"/>
      <c r="G679" s="11" t="n"/>
      <c r="H679" s="11" t="n"/>
    </row>
    <row r="680">
      <c r="A680" s="15" t="n"/>
      <c r="B680" s="11" t="n"/>
      <c r="C680" s="11" t="n"/>
      <c r="D680" s="14" t="n"/>
      <c r="E680" s="11" t="n"/>
      <c r="F680" s="11" t="n"/>
      <c r="G680" s="11" t="n"/>
      <c r="H680" s="11" t="n"/>
    </row>
    <row r="681">
      <c r="A681" s="15" t="n"/>
      <c r="B681" s="11" t="n"/>
      <c r="C681" s="11" t="n"/>
      <c r="D681" s="14" t="n"/>
      <c r="E681" s="11" t="n"/>
      <c r="F681" s="11" t="n"/>
      <c r="G681" s="11" t="n"/>
      <c r="H681" s="11" t="n"/>
    </row>
    <row r="682">
      <c r="A682" s="15" t="n"/>
      <c r="B682" s="11" t="n"/>
      <c r="C682" s="11" t="n"/>
      <c r="D682" s="14" t="n"/>
      <c r="E682" s="11" t="n"/>
      <c r="F682" s="11" t="n"/>
      <c r="G682" s="11" t="n"/>
      <c r="H682" s="11" t="n"/>
    </row>
    <row r="683">
      <c r="A683" s="15" t="n"/>
      <c r="B683" s="11" t="n"/>
      <c r="C683" s="11" t="n"/>
      <c r="D683" s="14" t="n"/>
      <c r="E683" s="11" t="n"/>
      <c r="F683" s="11" t="n"/>
      <c r="G683" s="11" t="n"/>
      <c r="H683" s="11" t="n"/>
    </row>
    <row r="684">
      <c r="A684" s="15" t="n"/>
      <c r="B684" s="11" t="n"/>
      <c r="C684" s="11" t="n"/>
      <c r="D684" s="14" t="n"/>
      <c r="E684" s="11" t="n"/>
      <c r="F684" s="11" t="n"/>
      <c r="G684" s="11" t="n"/>
      <c r="H684" s="11" t="n"/>
    </row>
    <row r="685">
      <c r="A685" s="15" t="n"/>
      <c r="B685" s="11" t="n"/>
      <c r="C685" s="11" t="n"/>
      <c r="D685" s="14" t="n"/>
      <c r="E685" s="11" t="n"/>
      <c r="F685" s="11" t="n"/>
      <c r="G685" s="11" t="n"/>
      <c r="H685" s="11" t="n"/>
    </row>
    <row r="686">
      <c r="A686" s="15" t="n"/>
      <c r="B686" s="11" t="n"/>
      <c r="C686" s="11" t="n"/>
      <c r="D686" s="14" t="n"/>
      <c r="E686" s="11" t="n"/>
      <c r="F686" s="11" t="n"/>
      <c r="G686" s="11" t="n"/>
      <c r="H686" s="11" t="n"/>
    </row>
    <row r="687">
      <c r="A687" s="15" t="n"/>
      <c r="B687" s="11" t="n"/>
      <c r="C687" s="11" t="n"/>
      <c r="D687" s="14" t="n"/>
      <c r="E687" s="11" t="n"/>
      <c r="F687" s="11" t="n"/>
      <c r="G687" s="11" t="n"/>
      <c r="H687" s="11" t="n"/>
    </row>
    <row r="688">
      <c r="A688" s="15" t="n"/>
      <c r="B688" s="11" t="n"/>
      <c r="C688" s="11" t="n"/>
      <c r="D688" s="14" t="n"/>
      <c r="E688" s="11" t="n"/>
      <c r="F688" s="11" t="n"/>
      <c r="G688" s="11" t="n"/>
      <c r="H688" s="11" t="n"/>
    </row>
    <row r="689">
      <c r="A689" s="15" t="n"/>
      <c r="B689" s="11" t="n"/>
      <c r="C689" s="11" t="n"/>
      <c r="D689" s="14" t="n"/>
      <c r="E689" s="11" t="n"/>
      <c r="F689" s="11" t="n"/>
      <c r="G689" s="11" t="n"/>
      <c r="H689" s="11" t="n"/>
    </row>
    <row r="690">
      <c r="A690" s="15" t="n"/>
      <c r="B690" s="11" t="n"/>
      <c r="C690" s="11" t="n"/>
      <c r="D690" s="14" t="n"/>
      <c r="E690" s="11" t="n"/>
      <c r="F690" s="11" t="n"/>
      <c r="G690" s="11" t="n"/>
      <c r="H690" s="11" t="n"/>
    </row>
    <row r="691">
      <c r="A691" s="15" t="n"/>
      <c r="B691" s="11" t="n"/>
      <c r="C691" s="11" t="n"/>
      <c r="D691" s="14" t="n"/>
      <c r="E691" s="11" t="n"/>
      <c r="F691" s="11" t="n"/>
      <c r="G691" s="11" t="n"/>
      <c r="H691" s="11" t="n"/>
    </row>
    <row r="692">
      <c r="A692" s="15" t="n"/>
      <c r="B692" s="11" t="n"/>
      <c r="C692" s="11" t="n"/>
      <c r="D692" s="14" t="n"/>
      <c r="E692" s="11" t="n"/>
      <c r="F692" s="11" t="n"/>
      <c r="G692" s="11" t="n"/>
      <c r="H692" s="11" t="n"/>
    </row>
    <row r="693">
      <c r="A693" s="15" t="n"/>
      <c r="B693" s="11" t="n"/>
      <c r="C693" s="11" t="n"/>
      <c r="D693" s="14" t="n"/>
      <c r="E693" s="11" t="n"/>
      <c r="F693" s="11" t="n"/>
      <c r="G693" s="11" t="n"/>
      <c r="H693" s="11" t="n"/>
    </row>
    <row r="694">
      <c r="A694" s="15" t="n"/>
      <c r="B694" s="11" t="n"/>
      <c r="C694" s="11" t="n"/>
      <c r="D694" s="14" t="n"/>
      <c r="E694" s="11" t="n"/>
      <c r="F694" s="11" t="n"/>
      <c r="G694" s="11" t="n"/>
      <c r="H694" s="11" t="n"/>
    </row>
    <row r="695">
      <c r="A695" s="15" t="n"/>
      <c r="B695" s="11" t="n"/>
      <c r="C695" s="11" t="n"/>
      <c r="D695" s="14" t="n"/>
      <c r="E695" s="11" t="n"/>
      <c r="F695" s="11" t="n"/>
      <c r="G695" s="11" t="n"/>
      <c r="H695" s="11" t="n"/>
    </row>
    <row r="696">
      <c r="A696" s="15" t="n"/>
      <c r="B696" s="11" t="n"/>
      <c r="C696" s="11" t="n"/>
      <c r="D696" s="14" t="n"/>
      <c r="E696" s="11" t="n"/>
      <c r="F696" s="11" t="n"/>
      <c r="G696" s="11" t="n"/>
      <c r="H696" s="11" t="n"/>
    </row>
    <row r="697">
      <c r="A697" s="15" t="n"/>
      <c r="B697" s="11" t="n"/>
      <c r="C697" s="11" t="n"/>
      <c r="D697" s="14" t="n"/>
      <c r="E697" s="11" t="n"/>
      <c r="F697" s="11" t="n"/>
      <c r="G697" s="11" t="n"/>
      <c r="H697" s="11" t="n"/>
    </row>
    <row r="698">
      <c r="A698" s="15" t="n"/>
      <c r="B698" s="11" t="n"/>
      <c r="C698" s="11" t="n"/>
      <c r="D698" s="14" t="n"/>
      <c r="E698" s="11" t="n"/>
      <c r="F698" s="11" t="n"/>
      <c r="G698" s="11" t="n"/>
      <c r="H698" s="11" t="n"/>
    </row>
    <row r="699">
      <c r="A699" s="15" t="n"/>
      <c r="B699" s="11" t="n"/>
      <c r="C699" s="11" t="n"/>
      <c r="D699" s="14" t="n"/>
      <c r="E699" s="11" t="n"/>
      <c r="F699" s="11" t="n"/>
      <c r="G699" s="11" t="n"/>
      <c r="H699" s="11" t="n"/>
    </row>
    <row r="700">
      <c r="A700" s="15" t="n"/>
      <c r="B700" s="11" t="n"/>
      <c r="C700" s="11" t="n"/>
      <c r="D700" s="14" t="n"/>
      <c r="E700" s="11" t="n"/>
      <c r="F700" s="11" t="n"/>
      <c r="G700" s="11" t="n"/>
      <c r="H700" s="11" t="n"/>
    </row>
    <row r="701">
      <c r="A701" s="15" t="n"/>
      <c r="B701" s="11" t="n"/>
      <c r="C701" s="11" t="n"/>
      <c r="D701" s="14" t="n"/>
      <c r="E701" s="11" t="n"/>
      <c r="F701" s="11" t="n"/>
      <c r="G701" s="11" t="n"/>
      <c r="H701" s="11" t="n"/>
    </row>
    <row r="702">
      <c r="A702" s="15" t="n"/>
      <c r="B702" s="11" t="n"/>
      <c r="C702" s="11" t="n"/>
      <c r="D702" s="14" t="n"/>
      <c r="E702" s="11" t="n"/>
      <c r="F702" s="11" t="n"/>
      <c r="G702" s="11" t="n"/>
      <c r="H702" s="11" t="n"/>
    </row>
    <row r="703">
      <c r="A703" s="15" t="n"/>
      <c r="B703" s="11" t="n"/>
      <c r="C703" s="11" t="n"/>
      <c r="D703" s="14" t="n"/>
      <c r="E703" s="11" t="n"/>
      <c r="F703" s="11" t="n"/>
      <c r="G703" s="11" t="n"/>
      <c r="H703" s="11" t="n"/>
    </row>
    <row r="704">
      <c r="A704" s="15" t="n"/>
      <c r="B704" s="11" t="n"/>
      <c r="C704" s="11" t="n"/>
      <c r="D704" s="14" t="n"/>
      <c r="E704" s="11" t="n"/>
      <c r="F704" s="11" t="n"/>
      <c r="G704" s="11" t="n"/>
      <c r="H704" s="11" t="n"/>
    </row>
    <row r="705">
      <c r="A705" s="15" t="n"/>
      <c r="B705" s="11" t="n"/>
      <c r="C705" s="11" t="n"/>
      <c r="D705" s="14" t="n"/>
      <c r="E705" s="11" t="n"/>
      <c r="F705" s="11" t="n"/>
      <c r="G705" s="11" t="n"/>
      <c r="H705" s="11" t="n"/>
    </row>
    <row r="706">
      <c r="A706" s="15" t="n"/>
      <c r="B706" s="11" t="n"/>
      <c r="C706" s="11" t="n"/>
      <c r="D706" s="14" t="n"/>
      <c r="E706" s="11" t="n"/>
      <c r="F706" s="11" t="n"/>
      <c r="G706" s="11" t="n"/>
      <c r="H706" s="11" t="n"/>
    </row>
    <row r="707">
      <c r="A707" s="15" t="n"/>
      <c r="B707" s="11" t="n"/>
      <c r="C707" s="11" t="n"/>
      <c r="D707" s="14" t="n"/>
      <c r="E707" s="11" t="n"/>
      <c r="F707" s="11" t="n"/>
      <c r="G707" s="11" t="n"/>
      <c r="H707" s="11" t="n"/>
    </row>
    <row r="708">
      <c r="A708" s="15" t="n"/>
      <c r="B708" s="11" t="n"/>
      <c r="C708" s="11" t="n"/>
      <c r="D708" s="14" t="n"/>
      <c r="E708" s="11" t="n"/>
      <c r="F708" s="11" t="n"/>
      <c r="G708" s="11" t="n"/>
      <c r="H708" s="11" t="n"/>
    </row>
    <row r="709">
      <c r="A709" s="15" t="n"/>
      <c r="B709" s="11" t="n"/>
      <c r="C709" s="11" t="n"/>
      <c r="D709" s="14" t="n"/>
      <c r="E709" s="11" t="n"/>
      <c r="F709" s="11" t="n"/>
      <c r="G709" s="11" t="n"/>
      <c r="H709" s="11" t="n"/>
    </row>
    <row r="710">
      <c r="A710" s="15" t="n"/>
      <c r="B710" s="11" t="n"/>
      <c r="C710" s="11" t="n"/>
      <c r="D710" s="14" t="n"/>
      <c r="E710" s="11" t="n"/>
      <c r="F710" s="11" t="n"/>
      <c r="G710" s="11" t="n"/>
      <c r="H710" s="11" t="n"/>
    </row>
    <row r="711">
      <c r="A711" s="15" t="n"/>
      <c r="B711" s="11" t="n"/>
      <c r="C711" s="11" t="n"/>
      <c r="D711" s="14" t="n"/>
      <c r="E711" s="11" t="n"/>
      <c r="F711" s="11" t="n"/>
      <c r="G711" s="11" t="n"/>
      <c r="H711" s="11" t="n"/>
    </row>
    <row r="712">
      <c r="A712" s="15" t="n"/>
      <c r="B712" s="11" t="n"/>
      <c r="C712" s="11" t="n"/>
      <c r="D712" s="14" t="n"/>
      <c r="E712" s="11" t="n"/>
      <c r="F712" s="11" t="n"/>
      <c r="G712" s="11" t="n"/>
      <c r="H712" s="11" t="n"/>
    </row>
    <row r="713">
      <c r="A713" s="15" t="n"/>
      <c r="B713" s="11" t="n"/>
      <c r="C713" s="11" t="n"/>
      <c r="D713" s="14" t="n"/>
      <c r="E713" s="11" t="n"/>
      <c r="F713" s="11" t="n"/>
      <c r="G713" s="11" t="n"/>
      <c r="H713" s="11" t="n"/>
    </row>
    <row r="714">
      <c r="A714" s="15" t="n"/>
      <c r="B714" s="11" t="n"/>
      <c r="C714" s="11" t="n"/>
      <c r="D714" s="14" t="n"/>
      <c r="E714" s="11" t="n"/>
      <c r="F714" s="11" t="n"/>
      <c r="G714" s="11" t="n"/>
      <c r="H714" s="11" t="n"/>
    </row>
    <row r="715">
      <c r="A715" s="15" t="n"/>
      <c r="B715" s="11" t="n"/>
      <c r="C715" s="11" t="n"/>
      <c r="D715" s="14" t="n"/>
      <c r="E715" s="11" t="n"/>
      <c r="F715" s="11" t="n"/>
      <c r="G715" s="11" t="n"/>
      <c r="H715" s="11" t="n"/>
    </row>
    <row r="716">
      <c r="A716" s="15" t="n"/>
      <c r="B716" s="11" t="n"/>
      <c r="C716" s="11" t="n"/>
      <c r="D716" s="14" t="n"/>
      <c r="E716" s="11" t="n"/>
      <c r="F716" s="11" t="n"/>
      <c r="G716" s="11" t="n"/>
      <c r="H716" s="11" t="n"/>
    </row>
    <row r="717">
      <c r="A717" s="15" t="n"/>
      <c r="B717" s="11" t="n"/>
      <c r="C717" s="11" t="n"/>
      <c r="D717" s="14" t="n"/>
      <c r="E717" s="11" t="n"/>
      <c r="F717" s="11" t="n"/>
      <c r="G717" s="11" t="n"/>
      <c r="H717" s="11" t="n"/>
    </row>
    <row r="718">
      <c r="A718" s="15" t="n"/>
      <c r="B718" s="11" t="n"/>
      <c r="C718" s="11" t="n"/>
      <c r="D718" s="14" t="n"/>
      <c r="E718" s="11" t="n"/>
      <c r="F718" s="11" t="n"/>
      <c r="G718" s="11" t="n"/>
      <c r="H718" s="11" t="n"/>
    </row>
    <row r="719">
      <c r="A719" s="15" t="n"/>
      <c r="B719" s="11" t="n"/>
      <c r="C719" s="11" t="n"/>
      <c r="D719" s="14" t="n"/>
      <c r="E719" s="11" t="n"/>
      <c r="F719" s="11" t="n"/>
      <c r="G719" s="11" t="n"/>
      <c r="H719" s="11" t="n"/>
    </row>
    <row r="720">
      <c r="A720" s="15" t="n"/>
      <c r="B720" s="11" t="n"/>
      <c r="C720" s="11" t="n"/>
      <c r="D720" s="14" t="n"/>
      <c r="E720" s="11" t="n"/>
      <c r="F720" s="11" t="n"/>
      <c r="G720" s="11" t="n"/>
      <c r="H720" s="11" t="n"/>
    </row>
    <row r="721">
      <c r="A721" s="15" t="n"/>
      <c r="B721" s="11" t="n"/>
      <c r="C721" s="11" t="n"/>
      <c r="D721" s="14" t="n"/>
      <c r="E721" s="11" t="n"/>
      <c r="F721" s="11" t="n"/>
      <c r="G721" s="11" t="n"/>
      <c r="H721" s="11" t="n"/>
    </row>
    <row r="722">
      <c r="A722" s="15" t="n"/>
      <c r="B722" s="11" t="n"/>
      <c r="C722" s="11" t="n"/>
      <c r="D722" s="14" t="n"/>
      <c r="E722" s="11" t="n"/>
      <c r="F722" s="11" t="n"/>
      <c r="G722" s="11" t="n"/>
      <c r="H722" s="11" t="n"/>
    </row>
    <row r="723">
      <c r="A723" s="15" t="n"/>
      <c r="B723" s="11" t="n"/>
      <c r="C723" s="11" t="n"/>
      <c r="D723" s="14" t="n"/>
      <c r="E723" s="11" t="n"/>
      <c r="F723" s="11" t="n"/>
      <c r="G723" s="11" t="n"/>
      <c r="H723" s="11" t="n"/>
    </row>
    <row r="724">
      <c r="A724" s="15" t="n"/>
      <c r="B724" s="11" t="n"/>
      <c r="C724" s="11" t="n"/>
      <c r="D724" s="14" t="n"/>
      <c r="E724" s="11" t="n"/>
      <c r="F724" s="11" t="n"/>
      <c r="G724" s="11" t="n"/>
      <c r="H724" s="11" t="n"/>
    </row>
    <row r="725">
      <c r="A725" s="15" t="n"/>
      <c r="B725" s="11" t="n"/>
      <c r="C725" s="11" t="n"/>
      <c r="D725" s="14" t="n"/>
      <c r="E725" s="11" t="n"/>
      <c r="F725" s="11" t="n"/>
      <c r="G725" s="11" t="n"/>
      <c r="H725" s="11" t="n"/>
    </row>
    <row r="726">
      <c r="A726" s="15" t="n"/>
      <c r="B726" s="11" t="n"/>
      <c r="C726" s="11" t="n"/>
      <c r="D726" s="14" t="n"/>
      <c r="E726" s="11" t="n"/>
      <c r="F726" s="11" t="n"/>
      <c r="G726" s="11" t="n"/>
      <c r="H726" s="11" t="n"/>
    </row>
    <row r="727">
      <c r="A727" s="15" t="n"/>
      <c r="B727" s="11" t="n"/>
      <c r="C727" s="11" t="n"/>
      <c r="D727" s="14" t="n"/>
      <c r="E727" s="11" t="n"/>
      <c r="F727" s="11" t="n"/>
      <c r="G727" s="11" t="n"/>
      <c r="H727" s="11" t="n"/>
    </row>
    <row r="728">
      <c r="A728" s="15" t="n"/>
      <c r="B728" s="11" t="n"/>
      <c r="C728" s="11" t="n"/>
      <c r="D728" s="14" t="n"/>
      <c r="E728" s="11" t="n"/>
      <c r="F728" s="11" t="n"/>
      <c r="G728" s="11" t="n"/>
      <c r="H728" s="11" t="n"/>
    </row>
    <row r="729">
      <c r="A729" s="15" t="n"/>
      <c r="B729" s="11" t="n"/>
      <c r="C729" s="11" t="n"/>
      <c r="D729" s="14" t="n"/>
      <c r="E729" s="11" t="n"/>
      <c r="F729" s="11" t="n"/>
      <c r="G729" s="11" t="n"/>
      <c r="H729" s="11" t="n"/>
    </row>
    <row r="730">
      <c r="A730" s="15" t="n"/>
      <c r="B730" s="11" t="n"/>
      <c r="C730" s="11" t="n"/>
      <c r="D730" s="14" t="n"/>
      <c r="E730" s="11" t="n"/>
      <c r="F730" s="11" t="n"/>
      <c r="G730" s="11" t="n"/>
      <c r="H730" s="11" t="n"/>
    </row>
    <row r="731">
      <c r="A731" s="15" t="n"/>
      <c r="B731" s="11" t="n"/>
      <c r="C731" s="11" t="n"/>
      <c r="D731" s="14" t="n"/>
      <c r="E731" s="11" t="n"/>
      <c r="F731" s="11" t="n"/>
      <c r="G731" s="11" t="n"/>
      <c r="H731" s="11" t="n"/>
    </row>
    <row r="732">
      <c r="A732" s="15" t="n"/>
      <c r="B732" s="11" t="n"/>
      <c r="C732" s="11" t="n"/>
      <c r="D732" s="14" t="n"/>
      <c r="E732" s="11" t="n"/>
      <c r="F732" s="11" t="n"/>
      <c r="G732" s="11" t="n"/>
      <c r="H732" s="11" t="n"/>
    </row>
    <row r="733">
      <c r="A733" s="15" t="n"/>
      <c r="B733" s="11" t="n"/>
      <c r="C733" s="11" t="n"/>
      <c r="D733" s="14" t="n"/>
      <c r="E733" s="11" t="n"/>
      <c r="F733" s="11" t="n"/>
      <c r="G733" s="11" t="n"/>
      <c r="H733" s="11" t="n"/>
    </row>
    <row r="734">
      <c r="A734" s="15" t="n"/>
      <c r="B734" s="11" t="n"/>
      <c r="C734" s="11" t="n"/>
      <c r="D734" s="14" t="n"/>
      <c r="E734" s="11" t="n"/>
      <c r="F734" s="11" t="n"/>
      <c r="G734" s="11" t="n"/>
      <c r="H734" s="11" t="n"/>
    </row>
    <row r="735">
      <c r="A735" s="15" t="n"/>
      <c r="B735" s="11" t="n"/>
      <c r="C735" s="11" t="n"/>
      <c r="D735" s="14" t="n"/>
      <c r="E735" s="11" t="n"/>
      <c r="F735" s="11" t="n"/>
      <c r="G735" s="11" t="n"/>
      <c r="H735" s="11" t="n"/>
    </row>
    <row r="736">
      <c r="A736" s="15" t="n"/>
      <c r="B736" s="11" t="n"/>
      <c r="C736" s="11" t="n"/>
      <c r="D736" s="14" t="n"/>
      <c r="E736" s="11" t="n"/>
      <c r="F736" s="11" t="n"/>
      <c r="G736" s="11" t="n"/>
      <c r="H736" s="11" t="n"/>
    </row>
    <row r="737">
      <c r="A737" s="15" t="n"/>
      <c r="B737" s="11" t="n"/>
      <c r="C737" s="11" t="n"/>
      <c r="D737" s="14" t="n"/>
      <c r="E737" s="11" t="n"/>
      <c r="F737" s="11" t="n"/>
      <c r="G737" s="11" t="n"/>
      <c r="H737" s="11" t="n"/>
    </row>
    <row r="738">
      <c r="A738" s="15" t="n"/>
      <c r="B738" s="11" t="n"/>
      <c r="C738" s="11" t="n"/>
      <c r="D738" s="14" t="n"/>
      <c r="E738" s="11" t="n"/>
      <c r="F738" s="11" t="n"/>
      <c r="G738" s="11" t="n"/>
      <c r="H738" s="11" t="n"/>
    </row>
    <row r="739">
      <c r="A739" s="15" t="n"/>
      <c r="B739" s="11" t="n"/>
      <c r="C739" s="11" t="n"/>
      <c r="D739" s="14" t="n"/>
      <c r="E739" s="11" t="n"/>
      <c r="F739" s="11" t="n"/>
      <c r="G739" s="11" t="n"/>
      <c r="H739" s="11" t="n"/>
    </row>
    <row r="740">
      <c r="A740" s="15" t="n"/>
      <c r="B740" s="11" t="n"/>
      <c r="C740" s="11" t="n"/>
      <c r="D740" s="14" t="n"/>
      <c r="E740" s="11" t="n"/>
      <c r="F740" s="11" t="n"/>
      <c r="G740" s="11" t="n"/>
      <c r="H740" s="11" t="n"/>
    </row>
    <row r="741">
      <c r="A741" s="15" t="n"/>
      <c r="B741" s="11" t="n"/>
      <c r="C741" s="11" t="n"/>
      <c r="D741" s="14" t="n"/>
      <c r="E741" s="11" t="n"/>
      <c r="F741" s="11" t="n"/>
      <c r="G741" s="11" t="n"/>
      <c r="H741" s="11" t="n"/>
    </row>
    <row r="742">
      <c r="A742" s="15" t="n"/>
      <c r="B742" s="11" t="n"/>
      <c r="C742" s="11" t="n"/>
      <c r="D742" s="14" t="n"/>
      <c r="E742" s="11" t="n"/>
      <c r="F742" s="11" t="n"/>
      <c r="G742" s="11" t="n"/>
      <c r="H742" s="11" t="n"/>
    </row>
    <row r="743">
      <c r="A743" s="15" t="n"/>
      <c r="B743" s="11" t="n"/>
      <c r="C743" s="11" t="n"/>
      <c r="D743" s="14" t="n"/>
      <c r="E743" s="11" t="n"/>
      <c r="F743" s="11" t="n"/>
      <c r="G743" s="11" t="n"/>
      <c r="H743" s="11" t="n"/>
    </row>
    <row r="744">
      <c r="A744" s="15" t="n"/>
      <c r="B744" s="11" t="n"/>
      <c r="C744" s="11" t="n"/>
      <c r="D744" s="14" t="n"/>
      <c r="E744" s="11" t="n"/>
      <c r="F744" s="11" t="n"/>
      <c r="G744" s="11" t="n"/>
      <c r="H744" s="11" t="n"/>
    </row>
    <row r="745">
      <c r="A745" s="15" t="n"/>
      <c r="B745" s="11" t="n"/>
      <c r="C745" s="11" t="n"/>
      <c r="D745" s="14" t="n"/>
      <c r="E745" s="11" t="n"/>
      <c r="F745" s="11" t="n"/>
      <c r="G745" s="11" t="n"/>
      <c r="H745" s="11" t="n"/>
    </row>
    <row r="746">
      <c r="A746" s="15" t="n"/>
      <c r="B746" s="11" t="n"/>
      <c r="C746" s="11" t="n"/>
      <c r="D746" s="14" t="n"/>
      <c r="E746" s="11" t="n"/>
      <c r="F746" s="11" t="n"/>
      <c r="G746" s="11" t="n"/>
      <c r="H746" s="11" t="n"/>
    </row>
    <row r="747">
      <c r="A747" s="15" t="n"/>
      <c r="B747" s="11" t="n"/>
      <c r="C747" s="11" t="n"/>
      <c r="D747" s="14" t="n"/>
      <c r="E747" s="11" t="n"/>
      <c r="F747" s="11" t="n"/>
      <c r="G747" s="11" t="n"/>
      <c r="H747" s="11" t="n"/>
    </row>
    <row r="748">
      <c r="A748" s="15" t="n"/>
      <c r="B748" s="11" t="n"/>
      <c r="C748" s="11" t="n"/>
      <c r="D748" s="14" t="n"/>
      <c r="E748" s="11" t="n"/>
      <c r="F748" s="11" t="n"/>
      <c r="G748" s="11" t="n"/>
      <c r="H748" s="11" t="n"/>
    </row>
    <row r="749">
      <c r="A749" s="15" t="n"/>
      <c r="B749" s="11" t="n"/>
      <c r="C749" s="11" t="n"/>
      <c r="D749" s="14" t="n"/>
      <c r="E749" s="11" t="n"/>
      <c r="F749" s="11" t="n"/>
      <c r="G749" s="11" t="n"/>
      <c r="H749" s="11" t="n"/>
    </row>
    <row r="750">
      <c r="A750" s="15" t="n"/>
      <c r="B750" s="11" t="n"/>
      <c r="C750" s="11" t="n"/>
      <c r="D750" s="14" t="n"/>
      <c r="E750" s="11" t="n"/>
      <c r="F750" s="11" t="n"/>
      <c r="G750" s="11" t="n"/>
      <c r="H750" s="11" t="n"/>
    </row>
    <row r="751">
      <c r="A751" s="15" t="n"/>
      <c r="B751" s="11" t="n"/>
      <c r="C751" s="11" t="n"/>
      <c r="D751" s="14" t="n"/>
      <c r="E751" s="11" t="n"/>
      <c r="F751" s="11" t="n"/>
      <c r="G751" s="11" t="n"/>
      <c r="H751" s="11" t="n"/>
    </row>
    <row r="752">
      <c r="A752" s="15" t="n"/>
      <c r="B752" s="11" t="n"/>
      <c r="C752" s="11" t="n"/>
      <c r="D752" s="14" t="n"/>
      <c r="E752" s="11" t="n"/>
      <c r="F752" s="11" t="n"/>
      <c r="G752" s="11" t="n"/>
      <c r="H752" s="11" t="n"/>
    </row>
    <row r="753">
      <c r="A753" s="15" t="n"/>
      <c r="B753" s="11" t="n"/>
      <c r="C753" s="11" t="n"/>
      <c r="D753" s="14" t="n"/>
      <c r="E753" s="11" t="n"/>
      <c r="F753" s="11" t="n"/>
      <c r="G753" s="11" t="n"/>
      <c r="H753" s="11" t="n"/>
    </row>
    <row r="754">
      <c r="A754" s="15" t="n"/>
      <c r="B754" s="11" t="n"/>
      <c r="C754" s="11" t="n"/>
      <c r="D754" s="14" t="n"/>
      <c r="E754" s="11" t="n"/>
      <c r="F754" s="11" t="n"/>
      <c r="G754" s="11" t="n"/>
      <c r="H754" s="11" t="n"/>
    </row>
    <row r="755">
      <c r="A755" s="15" t="n"/>
      <c r="B755" s="11" t="n"/>
      <c r="C755" s="11" t="n"/>
      <c r="D755" s="14" t="n"/>
      <c r="E755" s="11" t="n"/>
      <c r="F755" s="11" t="n"/>
      <c r="G755" s="11" t="n"/>
      <c r="H755" s="11" t="n"/>
    </row>
    <row r="756">
      <c r="A756" s="15" t="n"/>
      <c r="B756" s="11" t="n"/>
      <c r="C756" s="11" t="n"/>
      <c r="D756" s="14" t="n"/>
      <c r="E756" s="11" t="n"/>
      <c r="F756" s="11" t="n"/>
      <c r="G756" s="11" t="n"/>
      <c r="H756" s="11" t="n"/>
    </row>
    <row r="757">
      <c r="A757" s="15" t="n"/>
      <c r="B757" s="11" t="n"/>
      <c r="C757" s="11" t="n"/>
      <c r="D757" s="14" t="n"/>
      <c r="E757" s="11" t="n"/>
      <c r="F757" s="11" t="n"/>
      <c r="G757" s="11" t="n"/>
      <c r="H757" s="11" t="n"/>
    </row>
    <row r="758">
      <c r="A758" s="15" t="n"/>
      <c r="B758" s="11" t="n"/>
      <c r="C758" s="11" t="n"/>
      <c r="D758" s="14" t="n"/>
      <c r="E758" s="11" t="n"/>
      <c r="F758" s="11" t="n"/>
      <c r="G758" s="11" t="n"/>
      <c r="H758" s="11" t="n"/>
    </row>
    <row r="759">
      <c r="A759" s="15" t="n"/>
      <c r="B759" s="11" t="n"/>
      <c r="C759" s="11" t="n"/>
      <c r="D759" s="14" t="n"/>
      <c r="E759" s="11" t="n"/>
      <c r="F759" s="11" t="n"/>
      <c r="G759" s="11" t="n"/>
      <c r="H759" s="11" t="n"/>
    </row>
    <row r="760">
      <c r="A760" s="15" t="n"/>
      <c r="B760" s="11" t="n"/>
      <c r="C760" s="11" t="n"/>
      <c r="D760" s="14" t="n"/>
      <c r="E760" s="11" t="n"/>
      <c r="F760" s="11" t="n"/>
      <c r="G760" s="11" t="n"/>
      <c r="H760" s="11" t="n"/>
    </row>
    <row r="761">
      <c r="A761" s="15" t="n"/>
      <c r="B761" s="11" t="n"/>
      <c r="C761" s="11" t="n"/>
      <c r="D761" s="14" t="n"/>
      <c r="E761" s="11" t="n"/>
      <c r="F761" s="11" t="n"/>
      <c r="G761" s="11" t="n"/>
      <c r="H761" s="11" t="n"/>
    </row>
    <row r="762">
      <c r="A762" s="15" t="n"/>
      <c r="B762" s="11" t="n"/>
      <c r="C762" s="11" t="n"/>
      <c r="D762" s="14" t="n"/>
      <c r="E762" s="11" t="n"/>
      <c r="F762" s="11" t="n"/>
      <c r="G762" s="11" t="n"/>
      <c r="H762" s="11" t="n"/>
    </row>
    <row r="763">
      <c r="A763" s="15" t="n"/>
      <c r="B763" s="11" t="n"/>
      <c r="C763" s="11" t="n"/>
      <c r="D763" s="14" t="n"/>
      <c r="E763" s="11" t="n"/>
      <c r="F763" s="11" t="n"/>
      <c r="G763" s="11" t="n"/>
      <c r="H763" s="11" t="n"/>
    </row>
    <row r="764">
      <c r="A764" s="15" t="n"/>
      <c r="B764" s="11" t="n"/>
      <c r="C764" s="11" t="n"/>
      <c r="D764" s="14" t="n"/>
      <c r="E764" s="11" t="n"/>
      <c r="F764" s="11" t="n"/>
      <c r="G764" s="11" t="n"/>
      <c r="H764" s="11" t="n"/>
    </row>
    <row r="765">
      <c r="A765" s="15" t="n"/>
      <c r="B765" s="11" t="n"/>
      <c r="C765" s="11" t="n"/>
      <c r="D765" s="14" t="n"/>
      <c r="E765" s="11" t="n"/>
      <c r="F765" s="11" t="n"/>
      <c r="G765" s="11" t="n"/>
      <c r="H765" s="11" t="n"/>
    </row>
    <row r="766">
      <c r="A766" s="15" t="n"/>
      <c r="B766" s="11" t="n"/>
      <c r="C766" s="11" t="n"/>
      <c r="D766" s="14" t="n"/>
      <c r="E766" s="11" t="n"/>
      <c r="F766" s="11" t="n"/>
      <c r="G766" s="11" t="n"/>
      <c r="H766" s="11" t="n"/>
    </row>
    <row r="767">
      <c r="A767" s="15" t="n"/>
      <c r="B767" s="11" t="n"/>
      <c r="C767" s="11" t="n"/>
      <c r="D767" s="14" t="n"/>
      <c r="E767" s="11" t="n"/>
      <c r="F767" s="11" t="n"/>
      <c r="G767" s="11" t="n"/>
      <c r="H767" s="11" t="n"/>
    </row>
    <row r="768">
      <c r="A768" s="15" t="n"/>
      <c r="B768" s="11" t="n"/>
      <c r="C768" s="11" t="n"/>
      <c r="D768" s="14" t="n"/>
      <c r="E768" s="11" t="n"/>
      <c r="F768" s="11" t="n"/>
      <c r="G768" s="11" t="n"/>
      <c r="H768" s="11" t="n"/>
    </row>
    <row r="769">
      <c r="A769" s="15" t="n"/>
      <c r="B769" s="11" t="n"/>
      <c r="C769" s="11" t="n"/>
      <c r="D769" s="14" t="n"/>
      <c r="E769" s="11" t="n"/>
      <c r="F769" s="11" t="n"/>
      <c r="G769" s="11" t="n"/>
      <c r="H769" s="11" t="n"/>
    </row>
    <row r="770">
      <c r="A770" s="15" t="n"/>
      <c r="B770" s="11" t="n"/>
      <c r="C770" s="11" t="n"/>
      <c r="D770" s="14" t="n"/>
      <c r="E770" s="11" t="n"/>
      <c r="F770" s="11" t="n"/>
      <c r="G770" s="11" t="n"/>
      <c r="H770" s="11" t="n"/>
    </row>
    <row r="771">
      <c r="A771" s="15" t="n"/>
      <c r="B771" s="11" t="n"/>
      <c r="C771" s="11" t="n"/>
      <c r="D771" s="14" t="n"/>
      <c r="E771" s="11" t="n"/>
      <c r="F771" s="11" t="n"/>
      <c r="G771" s="11" t="n"/>
      <c r="H771" s="11" t="n"/>
    </row>
    <row r="772">
      <c r="A772" s="15" t="n"/>
      <c r="B772" s="11" t="n"/>
      <c r="C772" s="11" t="n"/>
      <c r="D772" s="14" t="n"/>
      <c r="E772" s="11" t="n"/>
      <c r="F772" s="11" t="n"/>
      <c r="G772" s="11" t="n"/>
      <c r="H772" s="11" t="n"/>
    </row>
    <row r="773">
      <c r="A773" s="15" t="n"/>
      <c r="B773" s="11" t="n"/>
      <c r="C773" s="11" t="n"/>
      <c r="D773" s="14" t="n"/>
      <c r="E773" s="11" t="n"/>
      <c r="F773" s="11" t="n"/>
      <c r="G773" s="11" t="n"/>
      <c r="H773" s="11" t="n"/>
    </row>
    <row r="774">
      <c r="A774" s="15" t="n"/>
      <c r="B774" s="11" t="n"/>
      <c r="C774" s="11" t="n"/>
      <c r="D774" s="14" t="n"/>
      <c r="E774" s="11" t="n"/>
      <c r="F774" s="11" t="n"/>
      <c r="G774" s="11" t="n"/>
      <c r="H774" s="11" t="n"/>
    </row>
    <row r="775">
      <c r="A775" s="15" t="n"/>
      <c r="B775" s="11" t="n"/>
      <c r="C775" s="11" t="n"/>
      <c r="D775" s="14" t="n"/>
      <c r="E775" s="11" t="n"/>
      <c r="F775" s="11" t="n"/>
      <c r="G775" s="11" t="n"/>
      <c r="H775" s="11" t="n"/>
    </row>
    <row r="776">
      <c r="A776" s="15" t="n"/>
      <c r="B776" s="11" t="n"/>
      <c r="C776" s="11" t="n"/>
      <c r="D776" s="14" t="n"/>
      <c r="E776" s="11" t="n"/>
      <c r="F776" s="11" t="n"/>
      <c r="G776" s="11" t="n"/>
      <c r="H776" s="11" t="n"/>
    </row>
    <row r="777">
      <c r="A777" s="15" t="n"/>
      <c r="B777" s="11" t="n"/>
      <c r="C777" s="11" t="n"/>
      <c r="D777" s="14" t="n"/>
      <c r="E777" s="11" t="n"/>
      <c r="F777" s="11" t="n"/>
      <c r="G777" s="11" t="n"/>
      <c r="H777" s="11" t="n"/>
    </row>
    <row r="778">
      <c r="A778" s="15" t="n"/>
      <c r="B778" s="11" t="n"/>
      <c r="C778" s="11" t="n"/>
      <c r="D778" s="14" t="n"/>
      <c r="E778" s="11" t="n"/>
      <c r="F778" s="11" t="n"/>
      <c r="G778" s="11" t="n"/>
      <c r="H778" s="11" t="n"/>
    </row>
    <row r="779">
      <c r="A779" s="15" t="n"/>
      <c r="B779" s="11" t="n"/>
      <c r="C779" s="11" t="n"/>
      <c r="D779" s="14" t="n"/>
      <c r="E779" s="11" t="n"/>
      <c r="F779" s="11" t="n"/>
      <c r="G779" s="11" t="n"/>
      <c r="H779" s="11" t="n"/>
    </row>
    <row r="780">
      <c r="A780" s="15" t="n"/>
      <c r="B780" s="11" t="n"/>
      <c r="C780" s="11" t="n"/>
      <c r="D780" s="14" t="n"/>
      <c r="E780" s="11" t="n"/>
      <c r="F780" s="11" t="n"/>
      <c r="G780" s="11" t="n"/>
      <c r="H780" s="11" t="n"/>
    </row>
    <row r="781">
      <c r="A781" s="15" t="n"/>
      <c r="B781" s="11" t="n"/>
      <c r="C781" s="11" t="n"/>
      <c r="D781" s="14" t="n"/>
      <c r="E781" s="11" t="n"/>
      <c r="F781" s="11" t="n"/>
      <c r="G781" s="11" t="n"/>
      <c r="H781" s="11" t="n"/>
    </row>
    <row r="782">
      <c r="A782" s="15" t="n"/>
      <c r="B782" s="11" t="n"/>
      <c r="C782" s="11" t="n"/>
      <c r="D782" s="14" t="n"/>
      <c r="E782" s="11" t="n"/>
      <c r="F782" s="11" t="n"/>
      <c r="G782" s="11" t="n"/>
      <c r="H782" s="11" t="n"/>
    </row>
    <row r="783">
      <c r="A783" s="15" t="n"/>
      <c r="B783" s="11" t="n"/>
      <c r="C783" s="11" t="n"/>
      <c r="D783" s="14" t="n"/>
      <c r="E783" s="11" t="n"/>
      <c r="F783" s="11" t="n"/>
      <c r="G783" s="11" t="n"/>
      <c r="H783" s="11" t="n"/>
    </row>
    <row r="784">
      <c r="A784" s="15" t="n"/>
      <c r="B784" s="11" t="n"/>
      <c r="C784" s="11" t="n"/>
      <c r="D784" s="14" t="n"/>
      <c r="E784" s="11" t="n"/>
      <c r="F784" s="11" t="n"/>
      <c r="G784" s="11" t="n"/>
      <c r="H784" s="11" t="n"/>
    </row>
    <row r="785">
      <c r="A785" s="15" t="n"/>
      <c r="B785" s="11" t="n"/>
      <c r="C785" s="11" t="n"/>
      <c r="D785" s="14" t="n"/>
      <c r="E785" s="11" t="n"/>
      <c r="F785" s="11" t="n"/>
      <c r="G785" s="11" t="n"/>
      <c r="H785" s="11" t="n"/>
    </row>
    <row r="786">
      <c r="A786" s="15" t="n"/>
      <c r="B786" s="11" t="n"/>
      <c r="C786" s="11" t="n"/>
      <c r="D786" s="14" t="n"/>
      <c r="E786" s="11" t="n"/>
      <c r="F786" s="11" t="n"/>
      <c r="G786" s="11" t="n"/>
      <c r="H786" s="11" t="n"/>
    </row>
    <row r="787">
      <c r="A787" s="15" t="n"/>
      <c r="B787" s="11" t="n"/>
      <c r="C787" s="11" t="n"/>
      <c r="D787" s="14" t="n"/>
      <c r="E787" s="11" t="n"/>
      <c r="F787" s="11" t="n"/>
      <c r="G787" s="11" t="n"/>
      <c r="H787" s="11" t="n"/>
    </row>
    <row r="788">
      <c r="A788" s="15" t="n"/>
      <c r="B788" s="11" t="n"/>
      <c r="C788" s="11" t="n"/>
      <c r="D788" s="14" t="n"/>
      <c r="E788" s="11" t="n"/>
      <c r="F788" s="11" t="n"/>
      <c r="G788" s="11" t="n"/>
      <c r="H788" s="11" t="n"/>
    </row>
    <row r="789">
      <c r="A789" s="15" t="n"/>
      <c r="B789" s="11" t="n"/>
      <c r="C789" s="11" t="n"/>
      <c r="D789" s="14" t="n"/>
      <c r="E789" s="11" t="n"/>
      <c r="F789" s="11" t="n"/>
      <c r="G789" s="11" t="n"/>
      <c r="H789" s="11" t="n"/>
    </row>
    <row r="790">
      <c r="A790" s="15" t="n"/>
      <c r="B790" s="11" t="n"/>
      <c r="C790" s="11" t="n"/>
      <c r="D790" s="14" t="n"/>
      <c r="E790" s="11" t="n"/>
      <c r="F790" s="11" t="n"/>
      <c r="G790" s="11" t="n"/>
      <c r="H790" s="11" t="n"/>
    </row>
    <row r="791">
      <c r="A791" s="15" t="n"/>
      <c r="B791" s="11" t="n"/>
      <c r="C791" s="11" t="n"/>
      <c r="D791" s="14" t="n"/>
      <c r="E791" s="11" t="n"/>
      <c r="F791" s="11" t="n"/>
      <c r="G791" s="11" t="n"/>
      <c r="H791" s="11" t="n"/>
    </row>
    <row r="792">
      <c r="A792" s="15" t="n"/>
      <c r="B792" s="11" t="n"/>
      <c r="C792" s="11" t="n"/>
      <c r="D792" s="14" t="n"/>
      <c r="E792" s="11" t="n"/>
      <c r="F792" s="11" t="n"/>
      <c r="G792" s="11" t="n"/>
      <c r="H792" s="11" t="n"/>
    </row>
    <row r="793">
      <c r="A793" s="15" t="n"/>
      <c r="B793" s="11" t="n"/>
      <c r="C793" s="11" t="n"/>
      <c r="D793" s="14" t="n"/>
      <c r="E793" s="11" t="n"/>
      <c r="F793" s="11" t="n"/>
      <c r="G793" s="11" t="n"/>
      <c r="H793" s="11" t="n"/>
    </row>
    <row r="794">
      <c r="A794" s="15" t="n"/>
      <c r="B794" s="11" t="n"/>
      <c r="C794" s="11" t="n"/>
      <c r="D794" s="14" t="n"/>
      <c r="E794" s="11" t="n"/>
      <c r="F794" s="11" t="n"/>
      <c r="G794" s="11" t="n"/>
      <c r="H794" s="11" t="n"/>
    </row>
    <row r="795">
      <c r="A795" s="15" t="n"/>
      <c r="B795" s="11" t="n"/>
      <c r="C795" s="11" t="n"/>
      <c r="D795" s="14" t="n"/>
      <c r="E795" s="11" t="n"/>
      <c r="F795" s="11" t="n"/>
      <c r="G795" s="11" t="n"/>
      <c r="H795" s="11" t="n"/>
    </row>
    <row r="796">
      <c r="A796" s="15" t="n"/>
      <c r="B796" s="11" t="n"/>
      <c r="C796" s="11" t="n"/>
      <c r="D796" s="14" t="n"/>
      <c r="E796" s="11" t="n"/>
      <c r="F796" s="11" t="n"/>
      <c r="G796" s="11" t="n"/>
      <c r="H796" s="11" t="n"/>
    </row>
    <row r="797">
      <c r="A797" s="15" t="n"/>
      <c r="B797" s="11" t="n"/>
      <c r="C797" s="11" t="n"/>
      <c r="D797" s="14" t="n"/>
      <c r="E797" s="11" t="n"/>
      <c r="F797" s="11" t="n"/>
      <c r="G797" s="11" t="n"/>
      <c r="H797" s="11" t="n"/>
    </row>
    <row r="798">
      <c r="A798" s="15" t="n"/>
      <c r="B798" s="11" t="n"/>
      <c r="C798" s="11" t="n"/>
      <c r="D798" s="14" t="n"/>
      <c r="E798" s="11" t="n"/>
      <c r="F798" s="11" t="n"/>
      <c r="G798" s="11" t="n"/>
      <c r="H798" s="11" t="n"/>
    </row>
    <row r="799">
      <c r="A799" s="15" t="n"/>
      <c r="B799" s="11" t="n"/>
      <c r="C799" s="11" t="n"/>
      <c r="D799" s="14" t="n"/>
      <c r="E799" s="11" t="n"/>
      <c r="F799" s="11" t="n"/>
      <c r="G799" s="11" t="n"/>
      <c r="H799" s="11" t="n"/>
    </row>
    <row r="800">
      <c r="A800" s="15" t="n"/>
      <c r="B800" s="11" t="n"/>
      <c r="C800" s="11" t="n"/>
      <c r="D800" s="14" t="n"/>
      <c r="E800" s="11" t="n"/>
      <c r="F800" s="11" t="n"/>
      <c r="G800" s="11" t="n"/>
      <c r="H800" s="11" t="n"/>
    </row>
    <row r="801">
      <c r="A801" s="15" t="n"/>
      <c r="B801" s="11" t="n"/>
      <c r="C801" s="11" t="n"/>
      <c r="D801" s="14" t="n"/>
      <c r="E801" s="11" t="n"/>
      <c r="F801" s="11" t="n"/>
      <c r="G801" s="11" t="n"/>
      <c r="H801" s="11" t="n"/>
    </row>
    <row r="802">
      <c r="A802" s="15" t="n"/>
      <c r="B802" s="11" t="n"/>
      <c r="C802" s="11" t="n"/>
      <c r="D802" s="14" t="n"/>
      <c r="E802" s="11" t="n"/>
      <c r="F802" s="11" t="n"/>
      <c r="G802" s="11" t="n"/>
      <c r="H802" s="11" t="n"/>
    </row>
    <row r="803">
      <c r="A803" s="15" t="n"/>
      <c r="B803" s="11" t="n"/>
      <c r="C803" s="11" t="n"/>
      <c r="D803" s="14" t="n"/>
      <c r="E803" s="11" t="n"/>
      <c r="F803" s="11" t="n"/>
      <c r="G803" s="11" t="n"/>
      <c r="H803" s="11" t="n"/>
    </row>
    <row r="804">
      <c r="A804" s="15" t="n"/>
      <c r="B804" s="11" t="n"/>
      <c r="C804" s="11" t="n"/>
      <c r="D804" s="14" t="n"/>
      <c r="E804" s="11" t="n"/>
      <c r="F804" s="11" t="n"/>
      <c r="G804" s="11" t="n"/>
      <c r="H804" s="11" t="n"/>
    </row>
    <row r="805">
      <c r="A805" s="15" t="n"/>
      <c r="B805" s="11" t="n"/>
      <c r="C805" s="11" t="n"/>
      <c r="D805" s="14" t="n"/>
      <c r="E805" s="11" t="n"/>
      <c r="F805" s="11" t="n"/>
      <c r="G805" s="11" t="n"/>
      <c r="H805" s="11" t="n"/>
    </row>
    <row r="806">
      <c r="A806" s="15" t="n"/>
      <c r="B806" s="11" t="n"/>
      <c r="C806" s="11" t="n"/>
      <c r="D806" s="14" t="n"/>
      <c r="E806" s="11" t="n"/>
      <c r="F806" s="11" t="n"/>
      <c r="G806" s="11" t="n"/>
      <c r="H806" s="11" t="n"/>
    </row>
    <row r="807">
      <c r="A807" s="15" t="n"/>
      <c r="B807" s="11" t="n"/>
      <c r="C807" s="11" t="n"/>
      <c r="D807" s="14" t="n"/>
      <c r="E807" s="11" t="n"/>
      <c r="F807" s="11" t="n"/>
      <c r="G807" s="11" t="n"/>
      <c r="H807" s="11" t="n"/>
    </row>
    <row r="808">
      <c r="A808" s="15" t="n"/>
      <c r="B808" s="11" t="n"/>
      <c r="C808" s="11" t="n"/>
      <c r="D808" s="14" t="n"/>
      <c r="E808" s="11" t="n"/>
      <c r="F808" s="11" t="n"/>
      <c r="G808" s="11" t="n"/>
      <c r="H808" s="11" t="n"/>
    </row>
    <row r="809">
      <c r="A809" s="15" t="n"/>
      <c r="B809" s="11" t="n"/>
      <c r="C809" s="11" t="n"/>
      <c r="D809" s="14" t="n"/>
      <c r="E809" s="11" t="n"/>
      <c r="F809" s="11" t="n"/>
      <c r="G809" s="11" t="n"/>
      <c r="H809" s="11" t="n"/>
    </row>
    <row r="810">
      <c r="A810" s="15" t="n"/>
      <c r="B810" s="11" t="n"/>
      <c r="C810" s="11" t="n"/>
      <c r="D810" s="14" t="n"/>
      <c r="E810" s="11" t="n"/>
      <c r="F810" s="11" t="n"/>
      <c r="G810" s="11" t="n"/>
      <c r="H810" s="11" t="n"/>
    </row>
    <row r="811">
      <c r="A811" s="15" t="n"/>
      <c r="B811" s="11" t="n"/>
      <c r="C811" s="11" t="n"/>
      <c r="D811" s="14" t="n"/>
      <c r="E811" s="11" t="n"/>
      <c r="F811" s="11" t="n"/>
      <c r="G811" s="11" t="n"/>
      <c r="H811" s="11" t="n"/>
    </row>
    <row r="812">
      <c r="A812" s="15" t="n"/>
      <c r="B812" s="11" t="n"/>
      <c r="C812" s="11" t="n"/>
      <c r="D812" s="14" t="n"/>
      <c r="E812" s="11" t="n"/>
      <c r="F812" s="11" t="n"/>
      <c r="G812" s="11" t="n"/>
      <c r="H812" s="11" t="n"/>
    </row>
    <row r="813">
      <c r="A813" s="15" t="n"/>
      <c r="B813" s="11" t="n"/>
      <c r="C813" s="11" t="n"/>
      <c r="D813" s="14" t="n"/>
      <c r="E813" s="11" t="n"/>
      <c r="F813" s="11" t="n"/>
      <c r="G813" s="11" t="n"/>
      <c r="H813" s="11" t="n"/>
    </row>
    <row r="814">
      <c r="A814" s="15" t="n"/>
      <c r="B814" s="11" t="n"/>
      <c r="C814" s="11" t="n"/>
      <c r="D814" s="14" t="n"/>
      <c r="E814" s="11" t="n"/>
      <c r="F814" s="11" t="n"/>
      <c r="G814" s="11" t="n"/>
      <c r="H814" s="11" t="n"/>
    </row>
    <row r="815">
      <c r="A815" s="15" t="n"/>
      <c r="B815" s="11" t="n"/>
      <c r="C815" s="11" t="n"/>
      <c r="D815" s="14" t="n"/>
      <c r="E815" s="11" t="n"/>
      <c r="F815" s="11" t="n"/>
      <c r="G815" s="11" t="n"/>
      <c r="H815" s="11" t="n"/>
    </row>
    <row r="816">
      <c r="A816" s="15" t="n"/>
      <c r="B816" s="11" t="n"/>
      <c r="C816" s="11" t="n"/>
      <c r="D816" s="14" t="n"/>
      <c r="E816" s="11" t="n"/>
      <c r="F816" s="11" t="n"/>
      <c r="G816" s="11" t="n"/>
      <c r="H816" s="11" t="n"/>
    </row>
    <row r="817">
      <c r="A817" s="15" t="n"/>
      <c r="B817" s="11" t="n"/>
      <c r="C817" s="11" t="n"/>
      <c r="D817" s="14" t="n"/>
      <c r="E817" s="11" t="n"/>
      <c r="F817" s="11" t="n"/>
      <c r="G817" s="11" t="n"/>
      <c r="H817" s="11" t="n"/>
    </row>
    <row r="818">
      <c r="A818" s="15" t="n"/>
      <c r="B818" s="11" t="n"/>
      <c r="C818" s="11" t="n"/>
      <c r="D818" s="14" t="n"/>
      <c r="E818" s="11" t="n"/>
      <c r="F818" s="11" t="n"/>
      <c r="G818" s="11" t="n"/>
      <c r="H818" s="11" t="n"/>
    </row>
    <row r="819">
      <c r="A819" s="15" t="n"/>
      <c r="B819" s="11" t="n"/>
      <c r="C819" s="11" t="n"/>
      <c r="D819" s="14" t="n"/>
      <c r="E819" s="11" t="n"/>
      <c r="F819" s="11" t="n"/>
      <c r="G819" s="11" t="n"/>
      <c r="H819" s="11" t="n"/>
    </row>
    <row r="820">
      <c r="A820" s="15" t="n"/>
      <c r="B820" s="11" t="n"/>
      <c r="C820" s="11" t="n"/>
      <c r="D820" s="14" t="n"/>
      <c r="E820" s="11" t="n"/>
      <c r="F820" s="11" t="n"/>
      <c r="G820" s="11" t="n"/>
      <c r="H820" s="11" t="n"/>
    </row>
    <row r="821">
      <c r="A821" s="15" t="n"/>
      <c r="B821" s="11" t="n"/>
      <c r="C821" s="11" t="n"/>
      <c r="D821" s="14" t="n"/>
      <c r="E821" s="11" t="n"/>
      <c r="F821" s="11" t="n"/>
      <c r="G821" s="11" t="n"/>
      <c r="H821" s="11" t="n"/>
    </row>
    <row r="822">
      <c r="A822" s="15" t="n"/>
      <c r="B822" s="11" t="n"/>
      <c r="C822" s="11" t="n"/>
      <c r="D822" s="14" t="n"/>
      <c r="E822" s="11" t="n"/>
      <c r="F822" s="11" t="n"/>
      <c r="G822" s="11" t="n"/>
      <c r="H822" s="11" t="n"/>
    </row>
    <row r="823">
      <c r="A823" s="15" t="n"/>
      <c r="B823" s="11" t="n"/>
      <c r="C823" s="11" t="n"/>
      <c r="D823" s="14" t="n"/>
      <c r="E823" s="11" t="n"/>
      <c r="F823" s="11" t="n"/>
      <c r="G823" s="11" t="n"/>
      <c r="H823" s="11" t="n"/>
    </row>
    <row r="824">
      <c r="A824" s="15" t="n"/>
      <c r="B824" s="11" t="n"/>
      <c r="C824" s="11" t="n"/>
      <c r="D824" s="14" t="n"/>
      <c r="E824" s="11" t="n"/>
      <c r="F824" s="11" t="n"/>
      <c r="G824" s="11" t="n"/>
      <c r="H824" s="11" t="n"/>
    </row>
    <row r="825">
      <c r="A825" s="15" t="n"/>
      <c r="B825" s="11" t="n"/>
      <c r="C825" s="11" t="n"/>
      <c r="D825" s="14" t="n"/>
      <c r="E825" s="11" t="n"/>
      <c r="F825" s="11" t="n"/>
      <c r="G825" s="11" t="n"/>
      <c r="H825" s="11" t="n"/>
    </row>
    <row r="826">
      <c r="A826" s="15" t="n"/>
      <c r="B826" s="11" t="n"/>
      <c r="C826" s="11" t="n"/>
      <c r="D826" s="14" t="n"/>
      <c r="E826" s="11" t="n"/>
      <c r="F826" s="11" t="n"/>
      <c r="G826" s="11" t="n"/>
      <c r="H826" s="11" t="n"/>
    </row>
    <row r="827">
      <c r="A827" s="15" t="n"/>
      <c r="B827" s="11" t="n"/>
      <c r="C827" s="11" t="n"/>
      <c r="D827" s="14" t="n"/>
      <c r="E827" s="11" t="n"/>
      <c r="F827" s="11" t="n"/>
      <c r="G827" s="11" t="n"/>
      <c r="H827" s="11" t="n"/>
    </row>
    <row r="828">
      <c r="A828" s="15" t="n"/>
      <c r="B828" s="11" t="n"/>
      <c r="C828" s="11" t="n"/>
      <c r="D828" s="14" t="n"/>
      <c r="E828" s="11" t="n"/>
      <c r="F828" s="11" t="n"/>
      <c r="G828" s="11" t="n"/>
      <c r="H828" s="11" t="n"/>
    </row>
    <row r="829">
      <c r="A829" s="15" t="n"/>
      <c r="B829" s="11" t="n"/>
      <c r="C829" s="11" t="n"/>
      <c r="D829" s="14" t="n"/>
      <c r="E829" s="11" t="n"/>
      <c r="F829" s="11" t="n"/>
      <c r="G829" s="11" t="n"/>
      <c r="H829" s="11" t="n"/>
    </row>
    <row r="830">
      <c r="A830" s="15" t="n"/>
      <c r="B830" s="11" t="n"/>
      <c r="C830" s="11" t="n"/>
      <c r="D830" s="14" t="n"/>
      <c r="E830" s="11" t="n"/>
      <c r="F830" s="11" t="n"/>
      <c r="G830" s="11" t="n"/>
      <c r="H830" s="11" t="n"/>
    </row>
    <row r="831">
      <c r="A831" s="15" t="n"/>
      <c r="B831" s="11" t="n"/>
      <c r="C831" s="11" t="n"/>
      <c r="D831" s="14" t="n"/>
      <c r="E831" s="11" t="n"/>
      <c r="F831" s="11" t="n"/>
      <c r="G831" s="11" t="n"/>
      <c r="H831" s="11" t="n"/>
    </row>
    <row r="832">
      <c r="A832" s="15" t="n"/>
      <c r="B832" s="11" t="n"/>
      <c r="C832" s="11" t="n"/>
      <c r="D832" s="14" t="n"/>
      <c r="E832" s="11" t="n"/>
      <c r="F832" s="11" t="n"/>
      <c r="G832" s="11" t="n"/>
      <c r="H832" s="11" t="n"/>
    </row>
    <row r="833">
      <c r="A833" s="15" t="n"/>
      <c r="B833" s="11" t="n"/>
      <c r="C833" s="11" t="n"/>
      <c r="D833" s="14" t="n"/>
      <c r="E833" s="11" t="n"/>
      <c r="F833" s="11" t="n"/>
      <c r="G833" s="11" t="n"/>
      <c r="H833" s="11" t="n"/>
    </row>
    <row r="834">
      <c r="A834" s="15" t="n"/>
      <c r="B834" s="11" t="n"/>
      <c r="C834" s="11" t="n"/>
      <c r="D834" s="14" t="n"/>
      <c r="E834" s="11" t="n"/>
      <c r="F834" s="11" t="n"/>
      <c r="G834" s="11" t="n"/>
      <c r="H834" s="11" t="n"/>
    </row>
    <row r="835">
      <c r="A835" s="15" t="n"/>
      <c r="B835" s="11" t="n"/>
      <c r="C835" s="11" t="n"/>
      <c r="D835" s="14" t="n"/>
      <c r="E835" s="11" t="n"/>
      <c r="F835" s="11" t="n"/>
      <c r="G835" s="11" t="n"/>
      <c r="H835" s="11" t="n"/>
    </row>
    <row r="836">
      <c r="A836" s="15" t="n"/>
      <c r="B836" s="11" t="n"/>
      <c r="C836" s="11" t="n"/>
      <c r="D836" s="14" t="n"/>
      <c r="E836" s="11" t="n"/>
      <c r="F836" s="11" t="n"/>
      <c r="G836" s="11" t="n"/>
      <c r="H836" s="11" t="n"/>
    </row>
    <row r="837">
      <c r="A837" s="15" t="n"/>
      <c r="B837" s="11" t="n"/>
      <c r="C837" s="11" t="n"/>
      <c r="D837" s="14" t="n"/>
      <c r="E837" s="11" t="n"/>
      <c r="F837" s="11" t="n"/>
      <c r="G837" s="11" t="n"/>
      <c r="H837" s="11" t="n"/>
    </row>
    <row r="838">
      <c r="A838" s="15" t="n"/>
      <c r="B838" s="11" t="n"/>
      <c r="C838" s="11" t="n"/>
      <c r="D838" s="14" t="n"/>
      <c r="E838" s="11" t="n"/>
      <c r="F838" s="11" t="n"/>
      <c r="G838" s="11" t="n"/>
      <c r="H838" s="11" t="n"/>
    </row>
    <row r="839">
      <c r="A839" s="15" t="n"/>
      <c r="B839" s="11" t="n"/>
      <c r="C839" s="11" t="n"/>
      <c r="D839" s="14" t="n"/>
      <c r="E839" s="11" t="n"/>
      <c r="F839" s="11" t="n"/>
      <c r="G839" s="11" t="n"/>
      <c r="H839" s="11" t="n"/>
    </row>
    <row r="840">
      <c r="A840" s="15" t="n"/>
      <c r="B840" s="11" t="n"/>
      <c r="C840" s="11" t="n"/>
      <c r="D840" s="14" t="n"/>
      <c r="E840" s="11" t="n"/>
      <c r="F840" s="11" t="n"/>
      <c r="G840" s="11" t="n"/>
      <c r="H840" s="11" t="n"/>
    </row>
    <row r="841">
      <c r="A841" s="15" t="n"/>
      <c r="B841" s="11" t="n"/>
      <c r="C841" s="11" t="n"/>
      <c r="D841" s="14" t="n"/>
      <c r="E841" s="11" t="n"/>
      <c r="F841" s="11" t="n"/>
      <c r="G841" s="11" t="n"/>
      <c r="H841" s="11" t="n"/>
    </row>
    <row r="842">
      <c r="A842" s="15" t="n"/>
      <c r="B842" s="11" t="n"/>
      <c r="C842" s="11" t="n"/>
      <c r="D842" s="14" t="n"/>
      <c r="E842" s="11" t="n"/>
      <c r="F842" s="11" t="n"/>
      <c r="G842" s="11" t="n"/>
      <c r="H842" s="11" t="n"/>
    </row>
    <row r="843">
      <c r="A843" s="15" t="n"/>
      <c r="B843" s="11" t="n"/>
      <c r="C843" s="11" t="n"/>
      <c r="D843" s="14" t="n"/>
      <c r="E843" s="11" t="n"/>
      <c r="F843" s="11" t="n"/>
      <c r="G843" s="11" t="n"/>
      <c r="H843" s="11" t="n"/>
    </row>
    <row r="844">
      <c r="A844" s="15" t="n"/>
      <c r="B844" s="11" t="n"/>
      <c r="C844" s="11" t="n"/>
      <c r="D844" s="14" t="n"/>
      <c r="E844" s="11" t="n"/>
      <c r="F844" s="11" t="n"/>
      <c r="G844" s="11" t="n"/>
      <c r="H844" s="11" t="n"/>
    </row>
    <row r="845">
      <c r="A845" s="15" t="n"/>
      <c r="B845" s="11" t="n"/>
      <c r="C845" s="11" t="n"/>
      <c r="D845" s="14" t="n"/>
      <c r="E845" s="11" t="n"/>
      <c r="F845" s="11" t="n"/>
      <c r="G845" s="11" t="n"/>
      <c r="H845" s="11" t="n"/>
    </row>
    <row r="846">
      <c r="A846" s="15" t="n"/>
      <c r="B846" s="11" t="n"/>
      <c r="C846" s="11" t="n"/>
      <c r="D846" s="14" t="n"/>
      <c r="E846" s="11" t="n"/>
      <c r="F846" s="11" t="n"/>
      <c r="G846" s="11" t="n"/>
      <c r="H846" s="11" t="n"/>
    </row>
    <row r="847">
      <c r="A847" s="15" t="n"/>
      <c r="B847" s="11" t="n"/>
      <c r="C847" s="11" t="n"/>
      <c r="D847" s="14" t="n"/>
      <c r="E847" s="11" t="n"/>
      <c r="F847" s="11" t="n"/>
      <c r="G847" s="11" t="n"/>
      <c r="H847" s="11" t="n"/>
    </row>
    <row r="848">
      <c r="A848" s="15" t="n"/>
      <c r="B848" s="11" t="n"/>
      <c r="C848" s="11" t="n"/>
      <c r="D848" s="14" t="n"/>
      <c r="E848" s="11" t="n"/>
      <c r="F848" s="11" t="n"/>
      <c r="G848" s="11" t="n"/>
      <c r="H848" s="11" t="n"/>
    </row>
    <row r="849">
      <c r="A849" s="15" t="n"/>
      <c r="B849" s="11" t="n"/>
      <c r="C849" s="11" t="n"/>
      <c r="D849" s="14" t="n"/>
      <c r="E849" s="11" t="n"/>
      <c r="F849" s="11" t="n"/>
      <c r="G849" s="11" t="n"/>
      <c r="H849" s="11" t="n"/>
    </row>
    <row r="850">
      <c r="A850" s="15" t="n"/>
      <c r="B850" s="11" t="n"/>
      <c r="C850" s="11" t="n"/>
      <c r="D850" s="14" t="n"/>
      <c r="E850" s="11" t="n"/>
      <c r="F850" s="11" t="n"/>
      <c r="G850" s="11" t="n"/>
      <c r="H850" s="11" t="n"/>
    </row>
    <row r="851">
      <c r="A851" s="15" t="n"/>
      <c r="B851" s="11" t="n"/>
      <c r="C851" s="11" t="n"/>
      <c r="D851" s="14" t="n"/>
      <c r="E851" s="11" t="n"/>
      <c r="F851" s="11" t="n"/>
      <c r="G851" s="11" t="n"/>
      <c r="H851" s="11" t="n"/>
    </row>
    <row r="852">
      <c r="A852" s="15" t="n"/>
      <c r="B852" s="11" t="n"/>
      <c r="C852" s="11" t="n"/>
      <c r="D852" s="14" t="n"/>
      <c r="E852" s="11" t="n"/>
      <c r="F852" s="11" t="n"/>
      <c r="G852" s="11" t="n"/>
      <c r="H852" s="11" t="n"/>
    </row>
    <row r="853">
      <c r="A853" s="15" t="n"/>
      <c r="B853" s="11" t="n"/>
      <c r="C853" s="11" t="n"/>
      <c r="D853" s="14" t="n"/>
      <c r="E853" s="11" t="n"/>
      <c r="F853" s="11" t="n"/>
      <c r="G853" s="11" t="n"/>
      <c r="H853" s="11" t="n"/>
    </row>
    <row r="854">
      <c r="A854" s="15" t="n"/>
      <c r="B854" s="11" t="n"/>
      <c r="C854" s="11" t="n"/>
      <c r="D854" s="14" t="n"/>
      <c r="E854" s="11" t="n"/>
      <c r="F854" s="11" t="n"/>
      <c r="G854" s="11" t="n"/>
      <c r="H854" s="11" t="n"/>
    </row>
    <row r="855">
      <c r="A855" s="15" t="n"/>
      <c r="B855" s="11" t="n"/>
      <c r="C855" s="11" t="n"/>
      <c r="D855" s="14" t="n"/>
      <c r="E855" s="11" t="n"/>
      <c r="F855" s="11" t="n"/>
      <c r="G855" s="11" t="n"/>
      <c r="H855" s="11" t="n"/>
    </row>
    <row r="856">
      <c r="A856" s="15" t="n"/>
      <c r="B856" s="11" t="n"/>
      <c r="C856" s="11" t="n"/>
      <c r="D856" s="14" t="n"/>
      <c r="E856" s="11" t="n"/>
      <c r="F856" s="11" t="n"/>
      <c r="G856" s="11" t="n"/>
      <c r="H856" s="11" t="n"/>
    </row>
    <row r="857">
      <c r="A857" s="15" t="n"/>
      <c r="B857" s="11" t="n"/>
      <c r="C857" s="11" t="n"/>
      <c r="D857" s="14" t="n"/>
      <c r="E857" s="11" t="n"/>
      <c r="F857" s="11" t="n"/>
      <c r="G857" s="11" t="n"/>
      <c r="H857" s="11" t="n"/>
    </row>
    <row r="858">
      <c r="A858" s="15" t="n"/>
      <c r="B858" s="11" t="n"/>
      <c r="C858" s="11" t="n"/>
      <c r="D858" s="14" t="n"/>
      <c r="E858" s="11" t="n"/>
      <c r="F858" s="11" t="n"/>
      <c r="G858" s="11" t="n"/>
      <c r="H858" s="11" t="n"/>
    </row>
    <row r="859">
      <c r="A859" s="15" t="n"/>
      <c r="B859" s="11" t="n"/>
      <c r="C859" s="11" t="n"/>
      <c r="D859" s="14" t="n"/>
      <c r="E859" s="11" t="n"/>
      <c r="F859" s="11" t="n"/>
      <c r="G859" s="11" t="n"/>
      <c r="H859" s="11" t="n"/>
    </row>
    <row r="860">
      <c r="A860" s="15" t="n"/>
      <c r="B860" s="11" t="n"/>
      <c r="C860" s="11" t="n"/>
      <c r="D860" s="14" t="n"/>
      <c r="E860" s="11" t="n"/>
      <c r="F860" s="11" t="n"/>
      <c r="G860" s="11" t="n"/>
      <c r="H860" s="11" t="n"/>
    </row>
    <row r="861">
      <c r="A861" s="15" t="n"/>
      <c r="B861" s="11" t="n"/>
      <c r="C861" s="11" t="n"/>
      <c r="D861" s="14" t="n"/>
      <c r="E861" s="11" t="n"/>
      <c r="F861" s="11" t="n"/>
      <c r="G861" s="11" t="n"/>
      <c r="H861" s="11" t="n"/>
    </row>
    <row r="862">
      <c r="A862" s="15" t="n"/>
      <c r="B862" s="11" t="n"/>
      <c r="C862" s="11" t="n"/>
      <c r="D862" s="14" t="n"/>
      <c r="E862" s="11" t="n"/>
      <c r="F862" s="11" t="n"/>
      <c r="G862" s="11" t="n"/>
      <c r="H862" s="11" t="n"/>
    </row>
    <row r="863">
      <c r="A863" s="15" t="n"/>
      <c r="B863" s="11" t="n"/>
      <c r="C863" s="11" t="n"/>
      <c r="D863" s="14" t="n"/>
      <c r="E863" s="11" t="n"/>
      <c r="F863" s="11" t="n"/>
      <c r="G863" s="11" t="n"/>
      <c r="H863" s="11" t="n"/>
    </row>
    <row r="864">
      <c r="A864" s="15" t="n"/>
      <c r="B864" s="11" t="n"/>
      <c r="C864" s="11" t="n"/>
      <c r="D864" s="14" t="n"/>
      <c r="E864" s="11" t="n"/>
      <c r="F864" s="11" t="n"/>
      <c r="G864" s="11" t="n"/>
      <c r="H864" s="11" t="n"/>
    </row>
    <row r="865">
      <c r="A865" s="15" t="n"/>
      <c r="B865" s="11" t="n"/>
      <c r="C865" s="11" t="n"/>
      <c r="D865" s="14" t="n"/>
      <c r="E865" s="11" t="n"/>
      <c r="F865" s="11" t="n"/>
      <c r="G865" s="11" t="n"/>
      <c r="H865" s="11" t="n"/>
    </row>
    <row r="866">
      <c r="A866" s="15" t="n"/>
      <c r="B866" s="11" t="n"/>
      <c r="C866" s="11" t="n"/>
      <c r="D866" s="14" t="n"/>
      <c r="E866" s="11" t="n"/>
      <c r="F866" s="11" t="n"/>
      <c r="G866" s="11" t="n"/>
      <c r="H866" s="11" t="n"/>
    </row>
    <row r="867">
      <c r="A867" s="15" t="n"/>
      <c r="B867" s="11" t="n"/>
      <c r="C867" s="11" t="n"/>
      <c r="D867" s="14" t="n"/>
      <c r="E867" s="11" t="n"/>
      <c r="F867" s="11" t="n"/>
      <c r="G867" s="11" t="n"/>
      <c r="H867" s="11" t="n"/>
    </row>
    <row r="868">
      <c r="A868" s="15" t="n"/>
      <c r="B868" s="11" t="n"/>
      <c r="C868" s="11" t="n"/>
      <c r="D868" s="14" t="n"/>
      <c r="E868" s="11" t="n"/>
      <c r="F868" s="11" t="n"/>
      <c r="G868" s="11" t="n"/>
      <c r="H868" s="11" t="n"/>
    </row>
    <row r="869">
      <c r="A869" s="15" t="n"/>
      <c r="B869" s="11" t="n"/>
      <c r="C869" s="11" t="n"/>
      <c r="D869" s="14" t="n"/>
      <c r="E869" s="11" t="n"/>
      <c r="F869" s="11" t="n"/>
      <c r="G869" s="11" t="n"/>
      <c r="H869" s="11" t="n"/>
    </row>
    <row r="870">
      <c r="A870" s="15" t="n"/>
      <c r="B870" s="11" t="n"/>
      <c r="C870" s="11" t="n"/>
      <c r="D870" s="14" t="n"/>
      <c r="E870" s="11" t="n"/>
      <c r="F870" s="11" t="n"/>
      <c r="G870" s="11" t="n"/>
      <c r="H870" s="11" t="n"/>
    </row>
    <row r="871">
      <c r="A871" s="15" t="n"/>
      <c r="B871" s="11" t="n"/>
      <c r="C871" s="11" t="n"/>
      <c r="D871" s="14" t="n"/>
      <c r="E871" s="11" t="n"/>
      <c r="F871" s="11" t="n"/>
      <c r="G871" s="11" t="n"/>
      <c r="H871" s="11" t="n"/>
    </row>
    <row r="872">
      <c r="A872" s="15" t="n"/>
      <c r="B872" s="11" t="n"/>
      <c r="C872" s="11" t="n"/>
      <c r="D872" s="14" t="n"/>
      <c r="E872" s="11" t="n"/>
      <c r="F872" s="11" t="n"/>
      <c r="G872" s="11" t="n"/>
      <c r="H872" s="11" t="n"/>
    </row>
    <row r="873">
      <c r="A873" s="15" t="n"/>
      <c r="B873" s="11" t="n"/>
      <c r="C873" s="11" t="n"/>
      <c r="D873" s="14" t="n"/>
      <c r="E873" s="11" t="n"/>
      <c r="F873" s="11" t="n"/>
      <c r="G873" s="11" t="n"/>
      <c r="H873" s="11" t="n"/>
    </row>
    <row r="874">
      <c r="A874" s="15" t="n"/>
      <c r="B874" s="11" t="n"/>
      <c r="C874" s="11" t="n"/>
      <c r="D874" s="14" t="n"/>
      <c r="E874" s="11" t="n"/>
      <c r="F874" s="11" t="n"/>
      <c r="G874" s="11" t="n"/>
      <c r="H874" s="11" t="n"/>
    </row>
    <row r="875">
      <c r="A875" s="15" t="n"/>
      <c r="B875" s="11" t="n"/>
      <c r="C875" s="11" t="n"/>
      <c r="D875" s="14" t="n"/>
      <c r="E875" s="11" t="n"/>
      <c r="F875" s="11" t="n"/>
      <c r="G875" s="11" t="n"/>
      <c r="H875" s="11" t="n"/>
    </row>
    <row r="876">
      <c r="A876" s="15" t="n"/>
      <c r="B876" s="11" t="n"/>
      <c r="C876" s="11" t="n"/>
      <c r="D876" s="14" t="n"/>
      <c r="E876" s="11" t="n"/>
      <c r="F876" s="11" t="n"/>
      <c r="G876" s="11" t="n"/>
      <c r="H876" s="11" t="n"/>
    </row>
    <row r="877">
      <c r="A877" s="15" t="n"/>
      <c r="B877" s="11" t="n"/>
      <c r="C877" s="11" t="n"/>
      <c r="D877" s="14" t="n"/>
      <c r="E877" s="11" t="n"/>
      <c r="F877" s="11" t="n"/>
      <c r="G877" s="11" t="n"/>
      <c r="H877" s="11" t="n"/>
    </row>
    <row r="878">
      <c r="A878" s="15" t="n"/>
      <c r="B878" s="11" t="n"/>
      <c r="C878" s="11" t="n"/>
      <c r="D878" s="14" t="n"/>
      <c r="E878" s="11" t="n"/>
      <c r="F878" s="11" t="n"/>
      <c r="G878" s="11" t="n"/>
      <c r="H878" s="11" t="n"/>
    </row>
    <row r="879">
      <c r="A879" s="15" t="n"/>
      <c r="B879" s="11" t="n"/>
      <c r="C879" s="11" t="n"/>
      <c r="D879" s="14" t="n"/>
      <c r="E879" s="11" t="n"/>
      <c r="F879" s="11" t="n"/>
      <c r="G879" s="11" t="n"/>
      <c r="H879" s="11" t="n"/>
    </row>
    <row r="880">
      <c r="A880" s="15" t="n"/>
      <c r="B880" s="11" t="n"/>
      <c r="C880" s="11" t="n"/>
      <c r="D880" s="14" t="n"/>
      <c r="E880" s="11" t="n"/>
      <c r="F880" s="11" t="n"/>
      <c r="G880" s="11" t="n"/>
      <c r="H880" s="11" t="n"/>
    </row>
    <row r="881">
      <c r="A881" s="15" t="n"/>
      <c r="B881" s="11" t="n"/>
      <c r="C881" s="11" t="n"/>
      <c r="D881" s="14" t="n"/>
      <c r="E881" s="11" t="n"/>
      <c r="F881" s="11" t="n"/>
      <c r="G881" s="11" t="n"/>
      <c r="H881" s="11" t="n"/>
    </row>
    <row r="882">
      <c r="A882" s="15" t="n"/>
      <c r="B882" s="11" t="n"/>
      <c r="C882" s="11" t="n"/>
      <c r="D882" s="14" t="n"/>
      <c r="E882" s="11" t="n"/>
      <c r="F882" s="11" t="n"/>
      <c r="G882" s="11" t="n"/>
      <c r="H882" s="11" t="n"/>
    </row>
    <row r="883">
      <c r="A883" s="15" t="n"/>
      <c r="B883" s="11" t="n"/>
      <c r="C883" s="11" t="n"/>
      <c r="D883" s="14" t="n"/>
      <c r="E883" s="11" t="n"/>
      <c r="F883" s="11" t="n"/>
      <c r="G883" s="11" t="n"/>
      <c r="H883" s="11" t="n"/>
    </row>
    <row r="884">
      <c r="A884" s="15" t="n"/>
      <c r="B884" s="11" t="n"/>
      <c r="C884" s="11" t="n"/>
      <c r="D884" s="14" t="n"/>
      <c r="E884" s="11" t="n"/>
      <c r="F884" s="11" t="n"/>
      <c r="G884" s="11" t="n"/>
      <c r="H884" s="11" t="n"/>
    </row>
    <row r="885">
      <c r="A885" s="15" t="n"/>
      <c r="B885" s="11" t="n"/>
      <c r="C885" s="11" t="n"/>
      <c r="D885" s="14" t="n"/>
      <c r="E885" s="11" t="n"/>
      <c r="F885" s="11" t="n"/>
      <c r="G885" s="11" t="n"/>
      <c r="H885" s="11" t="n"/>
    </row>
    <row r="886">
      <c r="A886" s="15" t="n"/>
      <c r="B886" s="11" t="n"/>
      <c r="C886" s="11" t="n"/>
      <c r="D886" s="14" t="n"/>
      <c r="E886" s="11" t="n"/>
      <c r="F886" s="11" t="n"/>
      <c r="G886" s="11" t="n"/>
      <c r="H886" s="11" t="n"/>
    </row>
    <row r="887">
      <c r="A887" s="15" t="n"/>
      <c r="B887" s="11" t="n"/>
      <c r="C887" s="11" t="n"/>
      <c r="D887" s="14" t="n"/>
      <c r="E887" s="11" t="n"/>
      <c r="F887" s="11" t="n"/>
      <c r="G887" s="11" t="n"/>
      <c r="H887" s="11" t="n"/>
    </row>
    <row r="888">
      <c r="A888" s="15" t="n"/>
      <c r="B888" s="11" t="n"/>
      <c r="C888" s="11" t="n"/>
      <c r="D888" s="14" t="n"/>
      <c r="E888" s="11" t="n"/>
      <c r="F888" s="11" t="n"/>
      <c r="G888" s="11" t="n"/>
      <c r="H888" s="11" t="n"/>
    </row>
    <row r="889">
      <c r="A889" s="15" t="n"/>
      <c r="B889" s="11" t="n"/>
      <c r="C889" s="11" t="n"/>
      <c r="D889" s="14" t="n"/>
      <c r="E889" s="11" t="n"/>
      <c r="F889" s="11" t="n"/>
      <c r="G889" s="11" t="n"/>
      <c r="H889" s="11" t="n"/>
    </row>
    <row r="890">
      <c r="A890" s="15" t="n"/>
      <c r="B890" s="11" t="n"/>
      <c r="C890" s="11" t="n"/>
      <c r="D890" s="14" t="n"/>
      <c r="E890" s="11" t="n"/>
      <c r="F890" s="11" t="n"/>
      <c r="G890" s="11" t="n"/>
      <c r="H890" s="11" t="n"/>
    </row>
    <row r="891">
      <c r="A891" s="15" t="n"/>
      <c r="B891" s="11" t="n"/>
      <c r="C891" s="11" t="n"/>
      <c r="D891" s="14" t="n"/>
      <c r="E891" s="11" t="n"/>
      <c r="F891" s="11" t="n"/>
      <c r="G891" s="11" t="n"/>
      <c r="H891" s="11" t="n"/>
    </row>
    <row r="892">
      <c r="A892" s="15" t="n"/>
      <c r="B892" s="11" t="n"/>
      <c r="C892" s="11" t="n"/>
      <c r="D892" s="14" t="n"/>
      <c r="E892" s="11" t="n"/>
      <c r="F892" s="11" t="n"/>
      <c r="G892" s="11" t="n"/>
      <c r="H892" s="11" t="n"/>
    </row>
    <row r="893">
      <c r="A893" s="15" t="n"/>
      <c r="B893" s="11" t="n"/>
      <c r="C893" s="11" t="n"/>
      <c r="D893" s="14" t="n"/>
      <c r="E893" s="11" t="n"/>
      <c r="F893" s="11" t="n"/>
      <c r="G893" s="11" t="n"/>
      <c r="H893" s="11" t="n"/>
    </row>
    <row r="894">
      <c r="A894" s="15" t="n"/>
      <c r="B894" s="11" t="n"/>
      <c r="C894" s="11" t="n"/>
      <c r="D894" s="14" t="n"/>
      <c r="E894" s="11" t="n"/>
      <c r="F894" s="11" t="n"/>
      <c r="G894" s="11" t="n"/>
      <c r="H894" s="11" t="n"/>
    </row>
    <row r="895">
      <c r="A895" s="15" t="n"/>
      <c r="B895" s="11" t="n"/>
      <c r="C895" s="11" t="n"/>
      <c r="D895" s="14" t="n"/>
      <c r="E895" s="11" t="n"/>
      <c r="F895" s="11" t="n"/>
      <c r="G895" s="11" t="n"/>
      <c r="H895" s="11" t="n"/>
    </row>
    <row r="896">
      <c r="A896" s="15" t="n"/>
      <c r="B896" s="11" t="n"/>
      <c r="C896" s="11" t="n"/>
      <c r="D896" s="14" t="n"/>
      <c r="E896" s="11" t="n"/>
      <c r="F896" s="11" t="n"/>
      <c r="G896" s="11" t="n"/>
      <c r="H896" s="11" t="n"/>
    </row>
    <row r="897">
      <c r="A897" s="15" t="n"/>
      <c r="B897" s="11" t="n"/>
      <c r="C897" s="11" t="n"/>
      <c r="D897" s="14" t="n"/>
      <c r="E897" s="11" t="n"/>
      <c r="F897" s="11" t="n"/>
      <c r="G897" s="11" t="n"/>
      <c r="H897" s="11" t="n"/>
    </row>
    <row r="898">
      <c r="A898" s="15" t="n"/>
      <c r="B898" s="11" t="n"/>
      <c r="C898" s="11" t="n"/>
      <c r="D898" s="14" t="n"/>
      <c r="E898" s="11" t="n"/>
      <c r="F898" s="11" t="n"/>
      <c r="G898" s="11" t="n"/>
      <c r="H898" s="11" t="n"/>
    </row>
    <row r="899">
      <c r="A899" s="15" t="n"/>
      <c r="B899" s="11" t="n"/>
      <c r="C899" s="11" t="n"/>
      <c r="D899" s="14" t="n"/>
      <c r="E899" s="11" t="n"/>
      <c r="F899" s="11" t="n"/>
      <c r="G899" s="11" t="n"/>
      <c r="H899" s="11" t="n"/>
    </row>
    <row r="900">
      <c r="A900" s="15" t="n"/>
      <c r="B900" s="11" t="n"/>
      <c r="C900" s="11" t="n"/>
      <c r="D900" s="14" t="n"/>
      <c r="E900" s="11" t="n"/>
      <c r="F900" s="11" t="n"/>
      <c r="G900" s="11" t="n"/>
      <c r="H900" s="11" t="n"/>
    </row>
    <row r="901">
      <c r="A901" s="15" t="n"/>
      <c r="B901" s="11" t="n"/>
      <c r="C901" s="11" t="n"/>
      <c r="D901" s="14" t="n"/>
      <c r="E901" s="11" t="n"/>
      <c r="F901" s="11" t="n"/>
      <c r="G901" s="11" t="n"/>
      <c r="H901" s="11" t="n"/>
    </row>
    <row r="902">
      <c r="A902" s="15" t="n"/>
      <c r="B902" s="11" t="n"/>
      <c r="C902" s="11" t="n"/>
      <c r="D902" s="14" t="n"/>
      <c r="E902" s="11" t="n"/>
      <c r="F902" s="11" t="n"/>
      <c r="G902" s="11" t="n"/>
      <c r="H902" s="11" t="n"/>
    </row>
    <row r="903">
      <c r="A903" s="15" t="n"/>
      <c r="B903" s="11" t="n"/>
      <c r="C903" s="11" t="n"/>
      <c r="D903" s="14" t="n"/>
      <c r="E903" s="11" t="n"/>
      <c r="F903" s="11" t="n"/>
      <c r="G903" s="11" t="n"/>
      <c r="H903" s="11" t="n"/>
    </row>
    <row r="904">
      <c r="A904" s="15" t="n"/>
      <c r="B904" s="11" t="n"/>
      <c r="C904" s="11" t="n"/>
      <c r="D904" s="14" t="n"/>
      <c r="E904" s="11" t="n"/>
      <c r="F904" s="11" t="n"/>
      <c r="G904" s="11" t="n"/>
      <c r="H904" s="11" t="n"/>
    </row>
    <row r="905">
      <c r="A905" s="15" t="n"/>
      <c r="B905" s="11" t="n"/>
      <c r="C905" s="11" t="n"/>
      <c r="D905" s="14" t="n"/>
      <c r="E905" s="11" t="n"/>
      <c r="F905" s="11" t="n"/>
      <c r="G905" s="11" t="n"/>
      <c r="H905" s="11" t="n"/>
    </row>
    <row r="906">
      <c r="A906" s="15" t="n"/>
      <c r="B906" s="11" t="n"/>
      <c r="C906" s="11" t="n"/>
      <c r="D906" s="14" t="n"/>
      <c r="E906" s="11" t="n"/>
      <c r="F906" s="11" t="n"/>
      <c r="G906" s="11" t="n"/>
      <c r="H906" s="11" t="n"/>
    </row>
    <row r="907">
      <c r="A907" s="15" t="n"/>
      <c r="B907" s="11" t="n"/>
      <c r="C907" s="11" t="n"/>
      <c r="D907" s="14" t="n"/>
      <c r="E907" s="11" t="n"/>
      <c r="F907" s="11" t="n"/>
      <c r="G907" s="11" t="n"/>
      <c r="H907" s="11" t="n"/>
    </row>
    <row r="908">
      <c r="A908" s="15" t="n"/>
      <c r="B908" s="11" t="n"/>
      <c r="C908" s="11" t="n"/>
      <c r="D908" s="14" t="n"/>
      <c r="E908" s="11" t="n"/>
      <c r="F908" s="11" t="n"/>
      <c r="G908" s="11" t="n"/>
      <c r="H908" s="11" t="n"/>
    </row>
    <row r="909">
      <c r="A909" s="15" t="n"/>
      <c r="B909" s="11" t="n"/>
      <c r="C909" s="11" t="n"/>
      <c r="D909" s="14" t="n"/>
      <c r="E909" s="11" t="n"/>
      <c r="F909" s="11" t="n"/>
      <c r="G909" s="11" t="n"/>
      <c r="H909" s="11" t="n"/>
    </row>
    <row r="910">
      <c r="A910" s="15" t="n"/>
      <c r="B910" s="11" t="n"/>
      <c r="C910" s="11" t="n"/>
      <c r="D910" s="14" t="n"/>
      <c r="E910" s="11" t="n"/>
      <c r="F910" s="11" t="n"/>
      <c r="G910" s="11" t="n"/>
      <c r="H910" s="11" t="n"/>
    </row>
    <row r="911">
      <c r="A911" s="15" t="n"/>
      <c r="B911" s="11" t="n"/>
      <c r="C911" s="11" t="n"/>
      <c r="D911" s="14" t="n"/>
      <c r="E911" s="11" t="n"/>
      <c r="F911" s="11" t="n"/>
      <c r="G911" s="11" t="n"/>
      <c r="H911" s="11" t="n"/>
    </row>
    <row r="912">
      <c r="A912" s="15" t="n"/>
      <c r="B912" s="11" t="n"/>
      <c r="C912" s="11" t="n"/>
      <c r="D912" s="14" t="n"/>
      <c r="E912" s="11" t="n"/>
      <c r="F912" s="11" t="n"/>
      <c r="G912" s="11" t="n"/>
      <c r="H912" s="11" t="n"/>
    </row>
    <row r="913">
      <c r="A913" s="15" t="n"/>
      <c r="B913" s="11" t="n"/>
      <c r="C913" s="11" t="n"/>
      <c r="D913" s="14" t="n"/>
      <c r="E913" s="11" t="n"/>
      <c r="F913" s="11" t="n"/>
      <c r="G913" s="11" t="n"/>
      <c r="H913" s="11" t="n"/>
    </row>
    <row r="914">
      <c r="A914" s="15" t="n"/>
      <c r="B914" s="11" t="n"/>
      <c r="C914" s="11" t="n"/>
      <c r="D914" s="14" t="n"/>
      <c r="E914" s="11" t="n"/>
      <c r="F914" s="11" t="n"/>
      <c r="G914" s="11" t="n"/>
      <c r="H914" s="11" t="n"/>
    </row>
    <row r="915">
      <c r="A915" s="15" t="n"/>
      <c r="B915" s="11" t="n"/>
      <c r="C915" s="11" t="n"/>
      <c r="D915" s="14" t="n"/>
      <c r="E915" s="11" t="n"/>
      <c r="F915" s="11" t="n"/>
      <c r="G915" s="11" t="n"/>
      <c r="H915" s="11" t="n"/>
    </row>
    <row r="916">
      <c r="A916" s="15" t="n"/>
      <c r="B916" s="11" t="n"/>
      <c r="C916" s="11" t="n"/>
      <c r="D916" s="14" t="n"/>
      <c r="E916" s="11" t="n"/>
      <c r="F916" s="11" t="n"/>
      <c r="G916" s="11" t="n"/>
      <c r="H916" s="11" t="n"/>
    </row>
    <row r="917">
      <c r="A917" s="15" t="n"/>
      <c r="B917" s="11" t="n"/>
      <c r="C917" s="11" t="n"/>
      <c r="D917" s="14" t="n"/>
      <c r="E917" s="11" t="n"/>
      <c r="F917" s="11" t="n"/>
      <c r="G917" s="11" t="n"/>
      <c r="H917" s="11" t="n"/>
    </row>
    <row r="918">
      <c r="A918" s="15" t="n"/>
      <c r="B918" s="11" t="n"/>
      <c r="C918" s="11" t="n"/>
      <c r="D918" s="14" t="n"/>
      <c r="E918" s="11" t="n"/>
      <c r="F918" s="11" t="n"/>
      <c r="G918" s="11" t="n"/>
      <c r="H918" s="11" t="n"/>
    </row>
    <row r="919">
      <c r="A919" s="15" t="n"/>
      <c r="B919" s="11" t="n"/>
      <c r="C919" s="11" t="n"/>
      <c r="D919" s="14" t="n"/>
      <c r="E919" s="11" t="n"/>
      <c r="F919" s="11" t="n"/>
      <c r="G919" s="11" t="n"/>
      <c r="H919" s="11" t="n"/>
    </row>
    <row r="920">
      <c r="A920" s="15" t="n"/>
      <c r="B920" s="11" t="n"/>
      <c r="C920" s="11" t="n"/>
      <c r="D920" s="14" t="n"/>
      <c r="E920" s="11" t="n"/>
      <c r="F920" s="11" t="n"/>
      <c r="G920" s="11" t="n"/>
      <c r="H920" s="11" t="n"/>
    </row>
    <row r="921">
      <c r="A921" s="15" t="n"/>
      <c r="B921" s="11" t="n"/>
      <c r="C921" s="11" t="n"/>
      <c r="D921" s="14" t="n"/>
      <c r="E921" s="11" t="n"/>
      <c r="F921" s="11" t="n"/>
      <c r="G921" s="11" t="n"/>
      <c r="H921" s="11" t="n"/>
    </row>
    <row r="922">
      <c r="A922" s="15" t="n"/>
      <c r="B922" s="11" t="n"/>
      <c r="C922" s="11" t="n"/>
      <c r="D922" s="14" t="n"/>
      <c r="E922" s="11" t="n"/>
      <c r="F922" s="11" t="n"/>
      <c r="G922" s="11" t="n"/>
      <c r="H922" s="11" t="n"/>
    </row>
    <row r="923">
      <c r="A923" s="15" t="n"/>
      <c r="B923" s="11" t="n"/>
      <c r="C923" s="11" t="n"/>
      <c r="D923" s="14" t="n"/>
      <c r="E923" s="11" t="n"/>
      <c r="F923" s="11" t="n"/>
      <c r="G923" s="11" t="n"/>
      <c r="H923" s="11" t="n"/>
    </row>
    <row r="924">
      <c r="A924" s="15" t="n"/>
      <c r="B924" s="11" t="n"/>
      <c r="C924" s="11" t="n"/>
      <c r="D924" s="14" t="n"/>
      <c r="E924" s="11" t="n"/>
      <c r="F924" s="11" t="n"/>
      <c r="G924" s="11" t="n"/>
      <c r="H924" s="11" t="n"/>
    </row>
    <row r="925">
      <c r="A925" s="15" t="n"/>
      <c r="B925" s="11" t="n"/>
      <c r="C925" s="11" t="n"/>
      <c r="D925" s="14" t="n"/>
      <c r="E925" s="11" t="n"/>
      <c r="F925" s="11" t="n"/>
      <c r="G925" s="11" t="n"/>
      <c r="H925" s="11" t="n"/>
    </row>
    <row r="926">
      <c r="A926" s="15" t="n"/>
      <c r="B926" s="11" t="n"/>
      <c r="C926" s="11" t="n"/>
      <c r="D926" s="14" t="n"/>
      <c r="E926" s="11" t="n"/>
      <c r="F926" s="11" t="n"/>
      <c r="G926" s="11" t="n"/>
      <c r="H926" s="11" t="n"/>
    </row>
    <row r="927">
      <c r="A927" s="15" t="n"/>
      <c r="B927" s="11" t="n"/>
      <c r="C927" s="11" t="n"/>
      <c r="D927" s="14" t="n"/>
      <c r="E927" s="11" t="n"/>
      <c r="F927" s="11" t="n"/>
      <c r="G927" s="11" t="n"/>
      <c r="H927" s="11" t="n"/>
    </row>
    <row r="928">
      <c r="A928" s="15" t="n"/>
      <c r="B928" s="11" t="n"/>
      <c r="C928" s="11" t="n"/>
      <c r="D928" s="14" t="n"/>
      <c r="E928" s="11" t="n"/>
      <c r="F928" s="11" t="n"/>
      <c r="G928" s="11" t="n"/>
      <c r="H928" s="11" t="n"/>
    </row>
    <row r="929">
      <c r="A929" s="15" t="n"/>
      <c r="B929" s="11" t="n"/>
      <c r="C929" s="11" t="n"/>
      <c r="D929" s="14" t="n"/>
      <c r="E929" s="11" t="n"/>
      <c r="F929" s="11" t="n"/>
      <c r="G929" s="11" t="n"/>
      <c r="H929" s="11" t="n"/>
    </row>
    <row r="930">
      <c r="A930" s="15" t="n"/>
      <c r="B930" s="11" t="n"/>
      <c r="C930" s="11" t="n"/>
      <c r="D930" s="14" t="n"/>
      <c r="E930" s="11" t="n"/>
      <c r="F930" s="11" t="n"/>
      <c r="G930" s="11" t="n"/>
      <c r="H930" s="11" t="n"/>
    </row>
    <row r="931">
      <c r="A931" s="15" t="n"/>
      <c r="B931" s="11" t="n"/>
      <c r="C931" s="11" t="n"/>
      <c r="D931" s="14" t="n"/>
      <c r="E931" s="11" t="n"/>
      <c r="F931" s="11" t="n"/>
      <c r="G931" s="11" t="n"/>
      <c r="H931" s="11" t="n"/>
    </row>
    <row r="932">
      <c r="A932" s="15" t="n"/>
      <c r="B932" s="11" t="n"/>
      <c r="C932" s="11" t="n"/>
      <c r="D932" s="14" t="n"/>
      <c r="E932" s="11" t="n"/>
      <c r="F932" s="11" t="n"/>
      <c r="G932" s="11" t="n"/>
      <c r="H932" s="11" t="n"/>
    </row>
    <row r="933">
      <c r="A933" s="15" t="n"/>
      <c r="B933" s="11" t="n"/>
      <c r="C933" s="11" t="n"/>
      <c r="D933" s="14" t="n"/>
      <c r="E933" s="11" t="n"/>
      <c r="F933" s="11" t="n"/>
      <c r="G933" s="11" t="n"/>
      <c r="H933" s="11" t="n"/>
    </row>
    <row r="934">
      <c r="A934" s="15" t="n"/>
      <c r="B934" s="11" t="n"/>
      <c r="C934" s="11" t="n"/>
      <c r="D934" s="14" t="n"/>
      <c r="E934" s="11" t="n"/>
      <c r="F934" s="11" t="n"/>
      <c r="G934" s="11" t="n"/>
      <c r="H934" s="11" t="n"/>
    </row>
    <row r="935">
      <c r="A935" s="15" t="n"/>
      <c r="B935" s="11" t="n"/>
      <c r="C935" s="11" t="n"/>
      <c r="D935" s="14" t="n"/>
      <c r="E935" s="11" t="n"/>
      <c r="F935" s="11" t="n"/>
      <c r="G935" s="11" t="n"/>
      <c r="H935" s="11" t="n"/>
    </row>
    <row r="936">
      <c r="A936" s="15" t="n"/>
      <c r="B936" s="11" t="n"/>
      <c r="C936" s="11" t="n"/>
      <c r="D936" s="14" t="n"/>
      <c r="E936" s="11" t="n"/>
      <c r="F936" s="11" t="n"/>
      <c r="G936" s="11" t="n"/>
      <c r="H936" s="11" t="n"/>
    </row>
    <row r="937">
      <c r="A937" s="15" t="n"/>
      <c r="B937" s="11" t="n"/>
      <c r="C937" s="11" t="n"/>
      <c r="D937" s="14" t="n"/>
      <c r="E937" s="11" t="n"/>
      <c r="F937" s="11" t="n"/>
      <c r="G937" s="11" t="n"/>
      <c r="H937" s="11" t="n"/>
    </row>
    <row r="938">
      <c r="A938" s="15" t="n"/>
      <c r="B938" s="11" t="n"/>
      <c r="C938" s="11" t="n"/>
      <c r="D938" s="14" t="n"/>
      <c r="E938" s="11" t="n"/>
      <c r="F938" s="11" t="n"/>
      <c r="G938" s="11" t="n"/>
      <c r="H938" s="11" t="n"/>
    </row>
    <row r="939">
      <c r="A939" s="15" t="n"/>
      <c r="B939" s="11" t="n"/>
      <c r="C939" s="11" t="n"/>
      <c r="D939" s="14" t="n"/>
      <c r="E939" s="11" t="n"/>
      <c r="F939" s="11" t="n"/>
      <c r="G939" s="11" t="n"/>
      <c r="H939" s="11" t="n"/>
    </row>
    <row r="940">
      <c r="A940" s="15" t="n"/>
      <c r="B940" s="11" t="n"/>
      <c r="C940" s="11" t="n"/>
      <c r="D940" s="14" t="n"/>
      <c r="E940" s="11" t="n"/>
      <c r="F940" s="11" t="n"/>
      <c r="G940" s="11" t="n"/>
      <c r="H940" s="11" t="n"/>
    </row>
    <row r="941">
      <c r="A941" s="15" t="n"/>
      <c r="B941" s="11" t="n"/>
      <c r="C941" s="11" t="n"/>
      <c r="D941" s="14" t="n"/>
      <c r="E941" s="11" t="n"/>
      <c r="F941" s="11" t="n"/>
      <c r="G941" s="11" t="n"/>
      <c r="H941" s="11" t="n"/>
    </row>
    <row r="942">
      <c r="A942" s="15" t="n"/>
      <c r="B942" s="11" t="n"/>
      <c r="C942" s="11" t="n"/>
      <c r="D942" s="14" t="n"/>
      <c r="E942" s="11" t="n"/>
      <c r="F942" s="11" t="n"/>
      <c r="G942" s="11" t="n"/>
      <c r="H942" s="11" t="n"/>
    </row>
    <row r="943">
      <c r="A943" s="15" t="n"/>
      <c r="B943" s="11" t="n"/>
      <c r="C943" s="11" t="n"/>
      <c r="D943" s="14" t="n"/>
      <c r="E943" s="11" t="n"/>
      <c r="F943" s="11" t="n"/>
      <c r="G943" s="11" t="n"/>
      <c r="H943" s="11" t="n"/>
    </row>
    <row r="944">
      <c r="A944" s="15" t="n"/>
      <c r="B944" s="11" t="n"/>
      <c r="C944" s="11" t="n"/>
      <c r="D944" s="14" t="n"/>
      <c r="E944" s="11" t="n"/>
      <c r="F944" s="11" t="n"/>
      <c r="G944" s="11" t="n"/>
      <c r="H944" s="11" t="n"/>
    </row>
    <row r="945">
      <c r="A945" s="15" t="n"/>
      <c r="B945" s="11" t="n"/>
      <c r="C945" s="11" t="n"/>
      <c r="D945" s="14" t="n"/>
      <c r="E945" s="11" t="n"/>
      <c r="F945" s="11" t="n"/>
      <c r="G945" s="11" t="n"/>
      <c r="H945" s="11" t="n"/>
    </row>
    <row r="946">
      <c r="A946" s="15" t="n"/>
      <c r="B946" s="11" t="n"/>
      <c r="C946" s="11" t="n"/>
      <c r="D946" s="14" t="n"/>
      <c r="E946" s="11" t="n"/>
      <c r="F946" s="11" t="n"/>
      <c r="G946" s="11" t="n"/>
      <c r="H946" s="11" t="n"/>
    </row>
    <row r="947">
      <c r="A947" s="15" t="n"/>
      <c r="B947" s="11" t="n"/>
      <c r="C947" s="11" t="n"/>
      <c r="D947" s="14" t="n"/>
      <c r="E947" s="11" t="n"/>
      <c r="F947" s="11" t="n"/>
      <c r="G947" s="11" t="n"/>
      <c r="H947" s="11" t="n"/>
    </row>
    <row r="948">
      <c r="A948" s="15" t="n"/>
      <c r="B948" s="11" t="n"/>
      <c r="C948" s="11" t="n"/>
      <c r="D948" s="14" t="n"/>
      <c r="E948" s="11" t="n"/>
      <c r="F948" s="11" t="n"/>
      <c r="G948" s="11" t="n"/>
      <c r="H948" s="11" t="n"/>
    </row>
    <row r="949">
      <c r="A949" s="15" t="n"/>
      <c r="B949" s="11" t="n"/>
      <c r="C949" s="11" t="n"/>
      <c r="D949" s="14" t="n"/>
      <c r="E949" s="11" t="n"/>
      <c r="F949" s="11" t="n"/>
      <c r="G949" s="11" t="n"/>
      <c r="H949" s="11" t="n"/>
    </row>
    <row r="950">
      <c r="A950" s="15" t="n"/>
      <c r="B950" s="11" t="n"/>
      <c r="C950" s="11" t="n"/>
      <c r="D950" s="14" t="n"/>
      <c r="E950" s="11" t="n"/>
      <c r="F950" s="11" t="n"/>
      <c r="G950" s="11" t="n"/>
      <c r="H950" s="11" t="n"/>
    </row>
    <row r="951">
      <c r="A951" s="15" t="n"/>
      <c r="B951" s="11" t="n"/>
      <c r="C951" s="11" t="n"/>
      <c r="D951" s="14" t="n"/>
      <c r="E951" s="11" t="n"/>
      <c r="F951" s="11" t="n"/>
      <c r="G951" s="11" t="n"/>
      <c r="H951" s="11" t="n"/>
    </row>
    <row r="952">
      <c r="A952" s="15" t="n"/>
      <c r="B952" s="11" t="n"/>
      <c r="C952" s="11" t="n"/>
      <c r="D952" s="14" t="n"/>
      <c r="E952" s="11" t="n"/>
      <c r="F952" s="11" t="n"/>
      <c r="G952" s="11" t="n"/>
      <c r="H952" s="11" t="n"/>
    </row>
    <row r="953">
      <c r="A953" s="15" t="n"/>
      <c r="B953" s="11" t="n"/>
      <c r="C953" s="11" t="n"/>
      <c r="D953" s="14" t="n"/>
      <c r="E953" s="11" t="n"/>
      <c r="F953" s="11" t="n"/>
      <c r="G953" s="11" t="n"/>
      <c r="H953" s="11" t="n"/>
    </row>
    <row r="954">
      <c r="A954" s="15" t="n"/>
      <c r="B954" s="11" t="n"/>
      <c r="C954" s="11" t="n"/>
      <c r="D954" s="14" t="n"/>
      <c r="E954" s="11" t="n"/>
      <c r="F954" s="11" t="n"/>
      <c r="G954" s="11" t="n"/>
      <c r="H954" s="11" t="n"/>
    </row>
    <row r="955">
      <c r="A955" s="15" t="n"/>
      <c r="B955" s="11" t="n"/>
      <c r="C955" s="11" t="n"/>
      <c r="D955" s="14" t="n"/>
      <c r="E955" s="11" t="n"/>
      <c r="F955" s="11" t="n"/>
      <c r="G955" s="11" t="n"/>
      <c r="H955" s="11" t="n"/>
    </row>
    <row r="956">
      <c r="A956" s="15" t="n"/>
      <c r="B956" s="11" t="n"/>
      <c r="C956" s="11" t="n"/>
      <c r="D956" s="14" t="n"/>
      <c r="E956" s="11" t="n"/>
      <c r="F956" s="11" t="n"/>
      <c r="G956" s="11" t="n"/>
      <c r="H956" s="11" t="n"/>
    </row>
    <row r="957">
      <c r="A957" s="15" t="n"/>
      <c r="B957" s="11" t="n"/>
      <c r="C957" s="11" t="n"/>
      <c r="D957" s="14" t="n"/>
      <c r="E957" s="11" t="n"/>
      <c r="F957" s="11" t="n"/>
      <c r="G957" s="11" t="n"/>
      <c r="H957" s="11" t="n"/>
    </row>
    <row r="958">
      <c r="A958" s="15" t="n"/>
      <c r="B958" s="11" t="n"/>
      <c r="C958" s="11" t="n"/>
      <c r="D958" s="14" t="n"/>
      <c r="E958" s="11" t="n"/>
      <c r="F958" s="11" t="n"/>
      <c r="G958" s="11" t="n"/>
      <c r="H958" s="11" t="n"/>
    </row>
    <row r="959">
      <c r="A959" s="15" t="n"/>
      <c r="B959" s="11" t="n"/>
      <c r="C959" s="11" t="n"/>
      <c r="D959" s="14" t="n"/>
      <c r="E959" s="11" t="n"/>
      <c r="F959" s="11" t="n"/>
      <c r="G959" s="11" t="n"/>
      <c r="H959" s="11" t="n"/>
    </row>
    <row r="960">
      <c r="A960" s="15" t="n"/>
      <c r="B960" s="11" t="n"/>
      <c r="C960" s="11" t="n"/>
      <c r="D960" s="14" t="n"/>
      <c r="E960" s="11" t="n"/>
      <c r="F960" s="11" t="n"/>
      <c r="G960" s="11" t="n"/>
      <c r="H960" s="11" t="n"/>
    </row>
    <row r="961">
      <c r="A961" s="15" t="n"/>
      <c r="B961" s="11" t="n"/>
      <c r="C961" s="11" t="n"/>
      <c r="D961" s="14" t="n"/>
      <c r="E961" s="11" t="n"/>
      <c r="F961" s="11" t="n"/>
      <c r="G961" s="11" t="n"/>
      <c r="H961" s="11" t="n"/>
    </row>
    <row r="962">
      <c r="A962" s="15" t="n"/>
      <c r="B962" s="11" t="n"/>
      <c r="C962" s="11" t="n"/>
      <c r="D962" s="14" t="n"/>
      <c r="E962" s="11" t="n"/>
      <c r="F962" s="11" t="n"/>
      <c r="G962" s="11" t="n"/>
      <c r="H962" s="11" t="n"/>
    </row>
    <row r="963">
      <c r="A963" s="15" t="n"/>
      <c r="B963" s="11" t="n"/>
      <c r="C963" s="11" t="n"/>
      <c r="D963" s="14" t="n"/>
      <c r="E963" s="11" t="n"/>
      <c r="F963" s="11" t="n"/>
      <c r="G963" s="11" t="n"/>
      <c r="H963" s="11" t="n"/>
    </row>
    <row r="964">
      <c r="A964" s="15" t="n"/>
      <c r="B964" s="11" t="n"/>
      <c r="C964" s="11" t="n"/>
      <c r="D964" s="14" t="n"/>
      <c r="E964" s="11" t="n"/>
      <c r="F964" s="11" t="n"/>
      <c r="G964" s="11" t="n"/>
      <c r="H964" s="11" t="n"/>
    </row>
    <row r="965">
      <c r="A965" s="15" t="n"/>
      <c r="B965" s="11" t="n"/>
      <c r="C965" s="11" t="n"/>
      <c r="D965" s="14" t="n"/>
      <c r="E965" s="11" t="n"/>
      <c r="F965" s="11" t="n"/>
      <c r="G965" s="11" t="n"/>
      <c r="H965" s="11" t="n"/>
    </row>
    <row r="966">
      <c r="A966" s="15" t="n"/>
      <c r="B966" s="11" t="n"/>
      <c r="C966" s="11" t="n"/>
      <c r="D966" s="14" t="n"/>
      <c r="E966" s="11" t="n"/>
      <c r="F966" s="11" t="n"/>
      <c r="G966" s="11" t="n"/>
      <c r="H966" s="11" t="n"/>
    </row>
    <row r="967">
      <c r="A967" s="15" t="n"/>
      <c r="B967" s="11" t="n"/>
      <c r="C967" s="11" t="n"/>
      <c r="D967" s="14" t="n"/>
      <c r="E967" s="11" t="n"/>
      <c r="F967" s="11" t="n"/>
      <c r="G967" s="11" t="n"/>
      <c r="H967" s="11" t="n"/>
    </row>
    <row r="968">
      <c r="A968" s="15" t="n"/>
      <c r="B968" s="11" t="n"/>
      <c r="C968" s="11" t="n"/>
      <c r="D968" s="14" t="n"/>
      <c r="E968" s="11" t="n"/>
      <c r="F968" s="11" t="n"/>
      <c r="G968" s="11" t="n"/>
      <c r="H968" s="11" t="n"/>
    </row>
    <row r="969">
      <c r="A969" s="15" t="n"/>
      <c r="B969" s="11" t="n"/>
      <c r="C969" s="11" t="n"/>
      <c r="D969" s="14" t="n"/>
      <c r="E969" s="11" t="n"/>
      <c r="F969" s="11" t="n"/>
      <c r="G969" s="11" t="n"/>
      <c r="H969" s="11" t="n"/>
    </row>
    <row r="970">
      <c r="A970" s="15" t="n"/>
      <c r="B970" s="11" t="n"/>
      <c r="C970" s="11" t="n"/>
      <c r="D970" s="14" t="n"/>
      <c r="E970" s="11" t="n"/>
      <c r="F970" s="11" t="n"/>
      <c r="G970" s="11" t="n"/>
      <c r="H970" s="11" t="n"/>
    </row>
    <row r="971">
      <c r="A971" s="15" t="n"/>
      <c r="B971" s="11" t="n"/>
      <c r="C971" s="11" t="n"/>
      <c r="D971" s="14" t="n"/>
      <c r="E971" s="11" t="n"/>
      <c r="F971" s="11" t="n"/>
      <c r="G971" s="11" t="n"/>
      <c r="H971" s="11" t="n"/>
    </row>
    <row r="972">
      <c r="A972" s="15" t="n"/>
      <c r="B972" s="11" t="n"/>
      <c r="C972" s="11" t="n"/>
      <c r="D972" s="14" t="n"/>
      <c r="E972" s="11" t="n"/>
      <c r="F972" s="11" t="n"/>
      <c r="G972" s="11" t="n"/>
      <c r="H972" s="11" t="n"/>
    </row>
    <row r="973">
      <c r="A973" s="15" t="n"/>
      <c r="B973" s="11" t="n"/>
      <c r="C973" s="11" t="n"/>
      <c r="D973" s="14" t="n"/>
      <c r="E973" s="11" t="n"/>
      <c r="F973" s="11" t="n"/>
      <c r="G973" s="11" t="n"/>
      <c r="H973" s="11" t="n"/>
    </row>
    <row r="974">
      <c r="A974" s="15" t="n"/>
      <c r="B974" s="11" t="n"/>
      <c r="C974" s="11" t="n"/>
      <c r="D974" s="14" t="n"/>
      <c r="E974" s="11" t="n"/>
      <c r="F974" s="11" t="n"/>
      <c r="G974" s="11" t="n"/>
      <c r="H974" s="11" t="n"/>
    </row>
    <row r="975">
      <c r="A975" s="15" t="n"/>
      <c r="B975" s="11" t="n"/>
      <c r="C975" s="11" t="n"/>
      <c r="D975" s="14" t="n"/>
      <c r="E975" s="11" t="n"/>
      <c r="F975" s="11" t="n"/>
      <c r="G975" s="11" t="n"/>
      <c r="H975" s="11" t="n"/>
    </row>
    <row r="976">
      <c r="A976" s="15" t="n"/>
      <c r="B976" s="11" t="n"/>
      <c r="C976" s="11" t="n"/>
      <c r="D976" s="14" t="n"/>
      <c r="E976" s="11" t="n"/>
      <c r="F976" s="11" t="n"/>
      <c r="G976" s="11" t="n"/>
      <c r="H976" s="11" t="n"/>
    </row>
    <row r="977">
      <c r="A977" s="15" t="n"/>
      <c r="B977" s="11" t="n"/>
      <c r="C977" s="11" t="n"/>
      <c r="D977" s="14" t="n"/>
      <c r="E977" s="11" t="n"/>
      <c r="F977" s="11" t="n"/>
      <c r="G977" s="11" t="n"/>
      <c r="H977" s="11" t="n"/>
    </row>
    <row r="978">
      <c r="A978" s="15" t="n"/>
      <c r="B978" s="11" t="n"/>
      <c r="C978" s="11" t="n"/>
      <c r="D978" s="14" t="n"/>
      <c r="E978" s="11" t="n"/>
      <c r="F978" s="11" t="n"/>
      <c r="G978" s="11" t="n"/>
      <c r="H978" s="11" t="n"/>
    </row>
    <row r="979">
      <c r="A979" s="15" t="n"/>
      <c r="B979" s="11" t="n"/>
      <c r="C979" s="11" t="n"/>
      <c r="D979" s="14" t="n"/>
      <c r="E979" s="11" t="n"/>
      <c r="F979" s="11" t="n"/>
      <c r="G979" s="11" t="n"/>
      <c r="H979" s="11" t="n"/>
    </row>
    <row r="980">
      <c r="A980" s="15" t="n"/>
      <c r="B980" s="11" t="n"/>
      <c r="C980" s="11" t="n"/>
      <c r="D980" s="14" t="n"/>
      <c r="E980" s="11" t="n"/>
      <c r="F980" s="11" t="n"/>
      <c r="G980" s="11" t="n"/>
      <c r="H980" s="11" t="n"/>
    </row>
    <row r="981">
      <c r="A981" s="15" t="n"/>
      <c r="B981" s="11" t="n"/>
      <c r="C981" s="11" t="n"/>
      <c r="D981" s="14" t="n"/>
      <c r="E981" s="11" t="n"/>
      <c r="F981" s="11" t="n"/>
      <c r="G981" s="11" t="n"/>
      <c r="H981" s="11" t="n"/>
    </row>
    <row r="982">
      <c r="A982" s="15" t="n"/>
      <c r="B982" s="11" t="n"/>
      <c r="C982" s="11" t="n"/>
      <c r="D982" s="14" t="n"/>
      <c r="E982" s="11" t="n"/>
      <c r="F982" s="11" t="n"/>
      <c r="G982" s="11" t="n"/>
      <c r="H982" s="11" t="n"/>
    </row>
    <row r="983">
      <c r="A983" s="15" t="n"/>
      <c r="B983" s="11" t="n"/>
      <c r="C983" s="11" t="n"/>
      <c r="D983" s="14" t="n"/>
      <c r="E983" s="11" t="n"/>
      <c r="F983" s="11" t="n"/>
      <c r="G983" s="11" t="n"/>
      <c r="H983" s="11" t="n"/>
    </row>
    <row r="984">
      <c r="A984" s="15" t="n"/>
      <c r="B984" s="11" t="n"/>
      <c r="C984" s="11" t="n"/>
      <c r="D984" s="14" t="n"/>
      <c r="E984" s="11" t="n"/>
      <c r="F984" s="11" t="n"/>
      <c r="G984" s="11" t="n"/>
      <c r="H984" s="11" t="n"/>
    </row>
    <row r="985">
      <c r="A985" s="15" t="n"/>
      <c r="B985" s="11" t="n"/>
      <c r="C985" s="11" t="n"/>
      <c r="D985" s="14" t="n"/>
      <c r="E985" s="11" t="n"/>
      <c r="F985" s="11" t="n"/>
      <c r="G985" s="11" t="n"/>
      <c r="H985" s="11" t="n"/>
    </row>
    <row r="986">
      <c r="A986" s="15" t="n"/>
      <c r="B986" s="11" t="n"/>
      <c r="C986" s="11" t="n"/>
      <c r="D986" s="14" t="n"/>
      <c r="E986" s="11" t="n"/>
      <c r="F986" s="11" t="n"/>
      <c r="G986" s="11" t="n"/>
      <c r="H986" s="11" t="n"/>
    </row>
    <row r="987">
      <c r="A987" s="15" t="n"/>
      <c r="B987" s="11" t="n"/>
      <c r="C987" s="11" t="n"/>
      <c r="D987" s="14" t="n"/>
      <c r="E987" s="11" t="n"/>
      <c r="F987" s="11" t="n"/>
      <c r="G987" s="11" t="n"/>
      <c r="H987" s="11" t="n"/>
    </row>
    <row r="988">
      <c r="A988" s="15" t="n"/>
      <c r="B988" s="11" t="n"/>
      <c r="C988" s="11" t="n"/>
      <c r="D988" s="14" t="n"/>
      <c r="E988" s="11" t="n"/>
      <c r="F988" s="11" t="n"/>
      <c r="G988" s="11" t="n"/>
      <c r="H988" s="11" t="n"/>
    </row>
    <row r="989">
      <c r="A989" s="15" t="n"/>
      <c r="B989" s="11" t="n"/>
      <c r="C989" s="11" t="n"/>
      <c r="D989" s="14" t="n"/>
      <c r="E989" s="11" t="n"/>
      <c r="F989" s="11" t="n"/>
      <c r="G989" s="11" t="n"/>
      <c r="H989" s="11" t="n"/>
    </row>
    <row r="990">
      <c r="A990" s="15" t="n"/>
      <c r="B990" s="11" t="n"/>
      <c r="C990" s="11" t="n"/>
      <c r="D990" s="14" t="n"/>
      <c r="E990" s="11" t="n"/>
      <c r="F990" s="11" t="n"/>
      <c r="G990" s="11" t="n"/>
      <c r="H990" s="11" t="n"/>
    </row>
    <row r="991">
      <c r="A991" s="15" t="n"/>
      <c r="B991" s="11" t="n"/>
      <c r="C991" s="11" t="n"/>
      <c r="D991" s="14" t="n"/>
      <c r="E991" s="11" t="n"/>
      <c r="F991" s="11" t="n"/>
      <c r="G991" s="11" t="n"/>
      <c r="H991" s="11" t="n"/>
    </row>
    <row r="992">
      <c r="A992" s="15" t="n"/>
      <c r="B992" s="11" t="n"/>
      <c r="C992" s="11" t="n"/>
      <c r="D992" s="14" t="n"/>
      <c r="E992" s="11" t="n"/>
      <c r="F992" s="11" t="n"/>
      <c r="G992" s="11" t="n"/>
      <c r="H992" s="11" t="n"/>
    </row>
    <row r="993">
      <c r="A993" s="15" t="n"/>
      <c r="B993" s="11" t="n"/>
      <c r="C993" s="11" t="n"/>
      <c r="D993" s="14" t="n"/>
      <c r="E993" s="11" t="n"/>
      <c r="F993" s="11" t="n"/>
      <c r="G993" s="11" t="n"/>
      <c r="H993" s="11" t="n"/>
    </row>
    <row r="994">
      <c r="A994" s="15" t="n"/>
      <c r="B994" s="11" t="n"/>
      <c r="C994" s="11" t="n"/>
      <c r="D994" s="14" t="n"/>
      <c r="E994" s="11" t="n"/>
      <c r="F994" s="11" t="n"/>
      <c r="G994" s="11" t="n"/>
      <c r="H994" s="11" t="n"/>
    </row>
    <row r="995">
      <c r="A995" s="15" t="n"/>
      <c r="B995" s="11" t="n"/>
      <c r="C995" s="11" t="n"/>
      <c r="D995" s="14" t="n"/>
      <c r="E995" s="11" t="n"/>
      <c r="F995" s="11" t="n"/>
      <c r="G995" s="11" t="n"/>
      <c r="H995" s="11" t="n"/>
    </row>
    <row r="996">
      <c r="A996" s="15" t="n"/>
      <c r="B996" s="11" t="n"/>
      <c r="C996" s="11" t="n"/>
      <c r="D996" s="14" t="n"/>
      <c r="E996" s="11" t="n"/>
      <c r="F996" s="11" t="n"/>
      <c r="G996" s="11" t="n"/>
      <c r="H996" s="11" t="n"/>
    </row>
    <row r="997">
      <c r="A997" s="15" t="n"/>
      <c r="B997" s="11" t="n"/>
      <c r="C997" s="11" t="n"/>
      <c r="D997" s="14" t="n"/>
      <c r="E997" s="11" t="n"/>
      <c r="F997" s="11" t="n"/>
      <c r="G997" s="11" t="n"/>
      <c r="H997" s="11" t="n"/>
    </row>
    <row r="998">
      <c r="A998" s="15" t="n"/>
      <c r="B998" s="11" t="n"/>
      <c r="C998" s="11" t="n"/>
      <c r="D998" s="14" t="n"/>
      <c r="E998" s="11" t="n"/>
      <c r="F998" s="11" t="n"/>
      <c r="G998" s="11" t="n"/>
      <c r="H998" s="11" t="n"/>
    </row>
    <row r="999">
      <c r="A999" s="15" t="n"/>
      <c r="B999" s="11" t="n"/>
      <c r="C999" s="11" t="n"/>
      <c r="D999" s="14" t="n"/>
      <c r="E999" s="11" t="n"/>
      <c r="F999" s="11" t="n"/>
      <c r="G999" s="11" t="n"/>
      <c r="H999" s="11" t="n"/>
    </row>
    <row r="1000">
      <c r="A1000" s="15" t="n"/>
      <c r="B1000" s="11" t="n"/>
      <c r="C1000" s="11" t="n"/>
      <c r="D1000" s="14" t="n"/>
      <c r="E1000" s="11" t="n"/>
      <c r="F1000" s="11" t="n"/>
      <c r="G1000" s="11" t="n"/>
      <c r="H1000" s="11" t="n"/>
    </row>
    <row r="1001">
      <c r="A1001" s="15" t="n"/>
      <c r="B1001" s="11" t="n"/>
      <c r="C1001" s="11" t="n"/>
      <c r="D1001" s="14" t="n"/>
      <c r="E1001" s="11" t="n"/>
      <c r="F1001" s="11" t="n"/>
      <c r="G1001" s="11" t="n"/>
      <c r="H1001" s="11" t="n"/>
    </row>
    <row r="1002">
      <c r="A1002" s="15" t="n"/>
      <c r="B1002" s="11" t="n"/>
      <c r="C1002" s="11" t="n"/>
      <c r="D1002" s="14" t="n"/>
      <c r="E1002" s="11" t="n"/>
      <c r="F1002" s="11" t="n"/>
      <c r="G1002" s="11" t="n"/>
      <c r="H1002" s="11" t="n"/>
    </row>
  </sheetData>
  <mergeCells count="1">
    <mergeCell ref="A1:H1"/>
  </mergeCells>
  <dataValidations count="2">
    <dataValidation sqref="C3:C1002 C6:C505" showDropDown="0" showInputMessage="0" showErrorMessage="0" allowBlank="1" type="list">
      <formula1>=Vendors!$A$3:$A$202</formula1>
    </dataValidation>
    <dataValidation sqref="E3:E1002" showDropDown="0" showInputMessage="0" showErrorMessage="0" allowBlank="1" type="list">
      <formula1>"Tiền mặt,Chuyển khoản,POS,Khác"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>
      <c r="A1" s="1" t="inlineStr">
        <is>
          <t>BÁO CÁO TUỔI NỢ PHẢI THU (AR Aging)</t>
        </is>
      </c>
    </row>
    <row r="3">
      <c r="A3" t="inlineStr">
        <is>
          <t>Ngày chốt:</t>
        </is>
      </c>
      <c r="B3" s="2">
        <f>Settings!B3</f>
        <v/>
      </c>
    </row>
    <row r="4">
      <c r="A4" t="inlineStr">
        <is>
          <t>Mã KH</t>
        </is>
      </c>
      <c r="B4" t="inlineStr">
        <is>
          <t>Tên</t>
        </is>
      </c>
      <c r="C4" t="inlineStr">
        <is>
          <t>Chưa đến hạn</t>
        </is>
      </c>
      <c r="D4" t="inlineStr">
        <is>
          <t>1-30</t>
        </is>
      </c>
      <c r="E4" t="inlineStr">
        <is>
          <t>31-60</t>
        </is>
      </c>
      <c r="F4" t="inlineStr">
        <is>
          <t>61-90</t>
        </is>
      </c>
      <c r="G4" t="inlineStr">
        <is>
          <t>91+</t>
        </is>
      </c>
      <c r="H4" t="inlineStr">
        <is>
          <t>Tổng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8" t="n"/>
    </row>
    <row r="6">
      <c r="A6" s="11" t="n"/>
      <c r="B6" s="11">
        <f>IF($A6="","",IFERROR(VLOOKUP($A6,Customers!$A:$B,2,FALSE),""))</f>
        <v/>
      </c>
      <c r="C6" s="14">
        <f>IF($A6="","",SUMIFS(AR_Invoices!$K:$K,AR_Invoices!$C:$C,$A6,AR_Invoices!$K:$K,"&gt;0",AR_Invoices!$N:$N,"&lt;=0"))</f>
        <v/>
      </c>
      <c r="D6" s="14">
        <f>IF($A6="","",SUMIFS(AR_Invoices!$K:$K,AR_Invoices!$C:$C,$A6,AR_Invoices!$K:$K,"&gt;0",AR_Invoices!$N:$N,"&gt;=1",AR_Invoices!$N:$N,"&lt;=30"))</f>
        <v/>
      </c>
      <c r="E6" s="14">
        <f>IF($A6="","",SUMIFS(AR_Invoices!$K:$K,AR_Invoices!$C:$C,$A6,AR_Invoices!$K:$K,"&gt;0",AR_Invoices!$N:$N,"&gt;=31",AR_Invoices!$N:$N,"&lt;=60"))</f>
        <v/>
      </c>
      <c r="F6" s="14">
        <f>IF($A6="","",SUMIFS(AR_Invoices!$K:$K,AR_Invoices!$C:$C,$A6,AR_Invoices!$K:$K,"&gt;0",AR_Invoices!$N:$N,"&gt;=61",AR_Invoices!$N:$N,"&lt;=90"))</f>
        <v/>
      </c>
      <c r="G6" s="14">
        <f>IF($A6="","",SUMIFS(AR_Invoices!$K:$K,AR_Invoices!$C:$C,$A6,AR_Invoices!$K:$K,"&gt;0",AR_Invoices!$N:$N,"&gt;=91"))</f>
        <v/>
      </c>
      <c r="H6" s="14">
        <f>IF($A6="","",SUM($C6:$G6))</f>
        <v/>
      </c>
    </row>
    <row r="7">
      <c r="A7" s="11" t="n"/>
      <c r="B7" s="11">
        <f>IF($A7="","",IFERROR(VLOOKUP($A7,Customers!$A:$B,2,FALSE),""))</f>
        <v/>
      </c>
      <c r="C7" s="14">
        <f>IF($A7="","",SUMIFS(AR_Invoices!$K:$K,AR_Invoices!$C:$C,$A7,AR_Invoices!$K:$K,"&gt;0",AR_Invoices!$N:$N,"&lt;=0"))</f>
        <v/>
      </c>
      <c r="D7" s="14">
        <f>IF($A7="","",SUMIFS(AR_Invoices!$K:$K,AR_Invoices!$C:$C,$A7,AR_Invoices!$K:$K,"&gt;0",AR_Invoices!$N:$N,"&gt;=1",AR_Invoices!$N:$N,"&lt;=30"))</f>
        <v/>
      </c>
      <c r="E7" s="14">
        <f>IF($A7="","",SUMIFS(AR_Invoices!$K:$K,AR_Invoices!$C:$C,$A7,AR_Invoices!$K:$K,"&gt;0",AR_Invoices!$N:$N,"&gt;=31",AR_Invoices!$N:$N,"&lt;=60"))</f>
        <v/>
      </c>
      <c r="F7" s="14">
        <f>IF($A7="","",SUMIFS(AR_Invoices!$K:$K,AR_Invoices!$C:$C,$A7,AR_Invoices!$K:$K,"&gt;0",AR_Invoices!$N:$N,"&gt;=61",AR_Invoices!$N:$N,"&lt;=90"))</f>
        <v/>
      </c>
      <c r="G7" s="14">
        <f>IF($A7="","",SUMIFS(AR_Invoices!$K:$K,AR_Invoices!$C:$C,$A7,AR_Invoices!$K:$K,"&gt;0",AR_Invoices!$N:$N,"&gt;=91"))</f>
        <v/>
      </c>
      <c r="H7" s="14">
        <f>IF($A7="","",SUM($C7:$G7))</f>
        <v/>
      </c>
    </row>
    <row r="8">
      <c r="A8" s="11" t="n"/>
      <c r="B8" s="11">
        <f>IF($A8="","",IFERROR(VLOOKUP($A8,Customers!$A:$B,2,FALSE),""))</f>
        <v/>
      </c>
      <c r="C8" s="14">
        <f>IF($A8="","",SUMIFS(AR_Invoices!$K:$K,AR_Invoices!$C:$C,$A8,AR_Invoices!$K:$K,"&gt;0",AR_Invoices!$N:$N,"&lt;=0"))</f>
        <v/>
      </c>
      <c r="D8" s="14">
        <f>IF($A8="","",SUMIFS(AR_Invoices!$K:$K,AR_Invoices!$C:$C,$A8,AR_Invoices!$K:$K,"&gt;0",AR_Invoices!$N:$N,"&gt;=1",AR_Invoices!$N:$N,"&lt;=30"))</f>
        <v/>
      </c>
      <c r="E8" s="14">
        <f>IF($A8="","",SUMIFS(AR_Invoices!$K:$K,AR_Invoices!$C:$C,$A8,AR_Invoices!$K:$K,"&gt;0",AR_Invoices!$N:$N,"&gt;=31",AR_Invoices!$N:$N,"&lt;=60"))</f>
        <v/>
      </c>
      <c r="F8" s="14">
        <f>IF($A8="","",SUMIFS(AR_Invoices!$K:$K,AR_Invoices!$C:$C,$A8,AR_Invoices!$K:$K,"&gt;0",AR_Invoices!$N:$N,"&gt;=61",AR_Invoices!$N:$N,"&lt;=90"))</f>
        <v/>
      </c>
      <c r="G8" s="14">
        <f>IF($A8="","",SUMIFS(AR_Invoices!$K:$K,AR_Invoices!$C:$C,$A8,AR_Invoices!$K:$K,"&gt;0",AR_Invoices!$N:$N,"&gt;=91"))</f>
        <v/>
      </c>
      <c r="H8" s="14">
        <f>IF($A8="","",SUM($C8:$G8))</f>
        <v/>
      </c>
    </row>
    <row r="9">
      <c r="A9" s="11" t="n"/>
      <c r="B9" s="11">
        <f>IF($A9="","",IFERROR(VLOOKUP($A9,Customers!$A:$B,2,FALSE),""))</f>
        <v/>
      </c>
      <c r="C9" s="14">
        <f>IF($A9="","",SUMIFS(AR_Invoices!$K:$K,AR_Invoices!$C:$C,$A9,AR_Invoices!$K:$K,"&gt;0",AR_Invoices!$N:$N,"&lt;=0"))</f>
        <v/>
      </c>
      <c r="D9" s="14">
        <f>IF($A9="","",SUMIFS(AR_Invoices!$K:$K,AR_Invoices!$C:$C,$A9,AR_Invoices!$K:$K,"&gt;0",AR_Invoices!$N:$N,"&gt;=1",AR_Invoices!$N:$N,"&lt;=30"))</f>
        <v/>
      </c>
      <c r="E9" s="14">
        <f>IF($A9="","",SUMIFS(AR_Invoices!$K:$K,AR_Invoices!$C:$C,$A9,AR_Invoices!$K:$K,"&gt;0",AR_Invoices!$N:$N,"&gt;=31",AR_Invoices!$N:$N,"&lt;=60"))</f>
        <v/>
      </c>
      <c r="F9" s="14">
        <f>IF($A9="","",SUMIFS(AR_Invoices!$K:$K,AR_Invoices!$C:$C,$A9,AR_Invoices!$K:$K,"&gt;0",AR_Invoices!$N:$N,"&gt;=61",AR_Invoices!$N:$N,"&lt;=90"))</f>
        <v/>
      </c>
      <c r="G9" s="14">
        <f>IF($A9="","",SUMIFS(AR_Invoices!$K:$K,AR_Invoices!$C:$C,$A9,AR_Invoices!$K:$K,"&gt;0",AR_Invoices!$N:$N,"&gt;=91"))</f>
        <v/>
      </c>
      <c r="H9" s="14">
        <f>IF($A9="","",SUM($C9:$G9))</f>
        <v/>
      </c>
    </row>
    <row r="10">
      <c r="A10" s="11" t="n"/>
      <c r="B10" s="11">
        <f>IF($A10="","",IFERROR(VLOOKUP($A10,Customers!$A:$B,2,FALSE),""))</f>
        <v/>
      </c>
      <c r="C10" s="14">
        <f>IF($A10="","",SUMIFS(AR_Invoices!$K:$K,AR_Invoices!$C:$C,$A10,AR_Invoices!$K:$K,"&gt;0",AR_Invoices!$N:$N,"&lt;=0"))</f>
        <v/>
      </c>
      <c r="D10" s="14">
        <f>IF($A10="","",SUMIFS(AR_Invoices!$K:$K,AR_Invoices!$C:$C,$A10,AR_Invoices!$K:$K,"&gt;0",AR_Invoices!$N:$N,"&gt;=1",AR_Invoices!$N:$N,"&lt;=30"))</f>
        <v/>
      </c>
      <c r="E10" s="14">
        <f>IF($A10="","",SUMIFS(AR_Invoices!$K:$K,AR_Invoices!$C:$C,$A10,AR_Invoices!$K:$K,"&gt;0",AR_Invoices!$N:$N,"&gt;=31",AR_Invoices!$N:$N,"&lt;=60"))</f>
        <v/>
      </c>
      <c r="F10" s="14">
        <f>IF($A10="","",SUMIFS(AR_Invoices!$K:$K,AR_Invoices!$C:$C,$A10,AR_Invoices!$K:$K,"&gt;0",AR_Invoices!$N:$N,"&gt;=61",AR_Invoices!$N:$N,"&lt;=90"))</f>
        <v/>
      </c>
      <c r="G10" s="14">
        <f>IF($A10="","",SUMIFS(AR_Invoices!$K:$K,AR_Invoices!$C:$C,$A10,AR_Invoices!$K:$K,"&gt;0",AR_Invoices!$N:$N,"&gt;=91"))</f>
        <v/>
      </c>
      <c r="H10" s="14">
        <f>IF($A10="","",SUM($C10:$G10))</f>
        <v/>
      </c>
    </row>
    <row r="11">
      <c r="A11" s="11" t="n"/>
      <c r="B11" s="11">
        <f>IF($A11="","",IFERROR(VLOOKUP($A11,Customers!$A:$B,2,FALSE),""))</f>
        <v/>
      </c>
      <c r="C11" s="14">
        <f>IF($A11="","",SUMIFS(AR_Invoices!$K:$K,AR_Invoices!$C:$C,$A11,AR_Invoices!$K:$K,"&gt;0",AR_Invoices!$N:$N,"&lt;=0"))</f>
        <v/>
      </c>
      <c r="D11" s="14">
        <f>IF($A11="","",SUMIFS(AR_Invoices!$K:$K,AR_Invoices!$C:$C,$A11,AR_Invoices!$K:$K,"&gt;0",AR_Invoices!$N:$N,"&gt;=1",AR_Invoices!$N:$N,"&lt;=30"))</f>
        <v/>
      </c>
      <c r="E11" s="14">
        <f>IF($A11="","",SUMIFS(AR_Invoices!$K:$K,AR_Invoices!$C:$C,$A11,AR_Invoices!$K:$K,"&gt;0",AR_Invoices!$N:$N,"&gt;=31",AR_Invoices!$N:$N,"&lt;=60"))</f>
        <v/>
      </c>
      <c r="F11" s="14">
        <f>IF($A11="","",SUMIFS(AR_Invoices!$K:$K,AR_Invoices!$C:$C,$A11,AR_Invoices!$K:$K,"&gt;0",AR_Invoices!$N:$N,"&gt;=61",AR_Invoices!$N:$N,"&lt;=90"))</f>
        <v/>
      </c>
      <c r="G11" s="14">
        <f>IF($A11="","",SUMIFS(AR_Invoices!$K:$K,AR_Invoices!$C:$C,$A11,AR_Invoices!$K:$K,"&gt;0",AR_Invoices!$N:$N,"&gt;=91"))</f>
        <v/>
      </c>
      <c r="H11" s="14">
        <f>IF($A11="","",SUM($C11:$G11))</f>
        <v/>
      </c>
    </row>
    <row r="12">
      <c r="A12" s="11" t="n"/>
      <c r="B12" s="11">
        <f>IF($A12="","",IFERROR(VLOOKUP($A12,Customers!$A:$B,2,FALSE),""))</f>
        <v/>
      </c>
      <c r="C12" s="14">
        <f>IF($A12="","",SUMIFS(AR_Invoices!$K:$K,AR_Invoices!$C:$C,$A12,AR_Invoices!$K:$K,"&gt;0",AR_Invoices!$N:$N,"&lt;=0"))</f>
        <v/>
      </c>
      <c r="D12" s="14">
        <f>IF($A12="","",SUMIFS(AR_Invoices!$K:$K,AR_Invoices!$C:$C,$A12,AR_Invoices!$K:$K,"&gt;0",AR_Invoices!$N:$N,"&gt;=1",AR_Invoices!$N:$N,"&lt;=30"))</f>
        <v/>
      </c>
      <c r="E12" s="14">
        <f>IF($A12="","",SUMIFS(AR_Invoices!$K:$K,AR_Invoices!$C:$C,$A12,AR_Invoices!$K:$K,"&gt;0",AR_Invoices!$N:$N,"&gt;=31",AR_Invoices!$N:$N,"&lt;=60"))</f>
        <v/>
      </c>
      <c r="F12" s="14">
        <f>IF($A12="","",SUMIFS(AR_Invoices!$K:$K,AR_Invoices!$C:$C,$A12,AR_Invoices!$K:$K,"&gt;0",AR_Invoices!$N:$N,"&gt;=61",AR_Invoices!$N:$N,"&lt;=90"))</f>
        <v/>
      </c>
      <c r="G12" s="14">
        <f>IF($A12="","",SUMIFS(AR_Invoices!$K:$K,AR_Invoices!$C:$C,$A12,AR_Invoices!$K:$K,"&gt;0",AR_Invoices!$N:$N,"&gt;=91"))</f>
        <v/>
      </c>
      <c r="H12" s="14">
        <f>IF($A12="","",SUM($C12:$G12))</f>
        <v/>
      </c>
    </row>
    <row r="13">
      <c r="A13" s="11" t="n"/>
      <c r="B13" s="11">
        <f>IF($A13="","",IFERROR(VLOOKUP($A13,Customers!$A:$B,2,FALSE),""))</f>
        <v/>
      </c>
      <c r="C13" s="14">
        <f>IF($A13="","",SUMIFS(AR_Invoices!$K:$K,AR_Invoices!$C:$C,$A13,AR_Invoices!$K:$K,"&gt;0",AR_Invoices!$N:$N,"&lt;=0"))</f>
        <v/>
      </c>
      <c r="D13" s="14">
        <f>IF($A13="","",SUMIFS(AR_Invoices!$K:$K,AR_Invoices!$C:$C,$A13,AR_Invoices!$K:$K,"&gt;0",AR_Invoices!$N:$N,"&gt;=1",AR_Invoices!$N:$N,"&lt;=30"))</f>
        <v/>
      </c>
      <c r="E13" s="14">
        <f>IF($A13="","",SUMIFS(AR_Invoices!$K:$K,AR_Invoices!$C:$C,$A13,AR_Invoices!$K:$K,"&gt;0",AR_Invoices!$N:$N,"&gt;=31",AR_Invoices!$N:$N,"&lt;=60"))</f>
        <v/>
      </c>
      <c r="F13" s="14">
        <f>IF($A13="","",SUMIFS(AR_Invoices!$K:$K,AR_Invoices!$C:$C,$A13,AR_Invoices!$K:$K,"&gt;0",AR_Invoices!$N:$N,"&gt;=61",AR_Invoices!$N:$N,"&lt;=90"))</f>
        <v/>
      </c>
      <c r="G13" s="14">
        <f>IF($A13="","",SUMIFS(AR_Invoices!$K:$K,AR_Invoices!$C:$C,$A13,AR_Invoices!$K:$K,"&gt;0",AR_Invoices!$N:$N,"&gt;=91"))</f>
        <v/>
      </c>
      <c r="H13" s="14">
        <f>IF($A13="","",SUM($C13:$G13))</f>
        <v/>
      </c>
    </row>
    <row r="14">
      <c r="A14" s="11" t="n"/>
      <c r="B14" s="11">
        <f>IF($A14="","",IFERROR(VLOOKUP($A14,Customers!$A:$B,2,FALSE),""))</f>
        <v/>
      </c>
      <c r="C14" s="14">
        <f>IF($A14="","",SUMIFS(AR_Invoices!$K:$K,AR_Invoices!$C:$C,$A14,AR_Invoices!$K:$K,"&gt;0",AR_Invoices!$N:$N,"&lt;=0"))</f>
        <v/>
      </c>
      <c r="D14" s="14">
        <f>IF($A14="","",SUMIFS(AR_Invoices!$K:$K,AR_Invoices!$C:$C,$A14,AR_Invoices!$K:$K,"&gt;0",AR_Invoices!$N:$N,"&gt;=1",AR_Invoices!$N:$N,"&lt;=30"))</f>
        <v/>
      </c>
      <c r="E14" s="14">
        <f>IF($A14="","",SUMIFS(AR_Invoices!$K:$K,AR_Invoices!$C:$C,$A14,AR_Invoices!$K:$K,"&gt;0",AR_Invoices!$N:$N,"&gt;=31",AR_Invoices!$N:$N,"&lt;=60"))</f>
        <v/>
      </c>
      <c r="F14" s="14">
        <f>IF($A14="","",SUMIFS(AR_Invoices!$K:$K,AR_Invoices!$C:$C,$A14,AR_Invoices!$K:$K,"&gt;0",AR_Invoices!$N:$N,"&gt;=61",AR_Invoices!$N:$N,"&lt;=90"))</f>
        <v/>
      </c>
      <c r="G14" s="14">
        <f>IF($A14="","",SUMIFS(AR_Invoices!$K:$K,AR_Invoices!$C:$C,$A14,AR_Invoices!$K:$K,"&gt;0",AR_Invoices!$N:$N,"&gt;=91"))</f>
        <v/>
      </c>
      <c r="H14" s="14">
        <f>IF($A14="","",SUM($C14:$G14))</f>
        <v/>
      </c>
    </row>
    <row r="15">
      <c r="A15" s="11" t="n"/>
      <c r="B15" s="11">
        <f>IF($A15="","",IFERROR(VLOOKUP($A15,Customers!$A:$B,2,FALSE),""))</f>
        <v/>
      </c>
      <c r="C15" s="14">
        <f>IF($A15="","",SUMIFS(AR_Invoices!$K:$K,AR_Invoices!$C:$C,$A15,AR_Invoices!$K:$K,"&gt;0",AR_Invoices!$N:$N,"&lt;=0"))</f>
        <v/>
      </c>
      <c r="D15" s="14">
        <f>IF($A15="","",SUMIFS(AR_Invoices!$K:$K,AR_Invoices!$C:$C,$A15,AR_Invoices!$K:$K,"&gt;0",AR_Invoices!$N:$N,"&gt;=1",AR_Invoices!$N:$N,"&lt;=30"))</f>
        <v/>
      </c>
      <c r="E15" s="14">
        <f>IF($A15="","",SUMIFS(AR_Invoices!$K:$K,AR_Invoices!$C:$C,$A15,AR_Invoices!$K:$K,"&gt;0",AR_Invoices!$N:$N,"&gt;=31",AR_Invoices!$N:$N,"&lt;=60"))</f>
        <v/>
      </c>
      <c r="F15" s="14">
        <f>IF($A15="","",SUMIFS(AR_Invoices!$K:$K,AR_Invoices!$C:$C,$A15,AR_Invoices!$K:$K,"&gt;0",AR_Invoices!$N:$N,"&gt;=61",AR_Invoices!$N:$N,"&lt;=90"))</f>
        <v/>
      </c>
      <c r="G15" s="14">
        <f>IF($A15="","",SUMIFS(AR_Invoices!$K:$K,AR_Invoices!$C:$C,$A15,AR_Invoices!$K:$K,"&gt;0",AR_Invoices!$N:$N,"&gt;=91"))</f>
        <v/>
      </c>
      <c r="H15" s="14">
        <f>IF($A15="","",SUM($C15:$G15))</f>
        <v/>
      </c>
    </row>
    <row r="16">
      <c r="A16" s="11" t="n"/>
      <c r="B16" s="11">
        <f>IF($A16="","",IFERROR(VLOOKUP($A16,Customers!$A:$B,2,FALSE),""))</f>
        <v/>
      </c>
      <c r="C16" s="14">
        <f>IF($A16="","",SUMIFS(AR_Invoices!$K:$K,AR_Invoices!$C:$C,$A16,AR_Invoices!$K:$K,"&gt;0",AR_Invoices!$N:$N,"&lt;=0"))</f>
        <v/>
      </c>
      <c r="D16" s="14">
        <f>IF($A16="","",SUMIFS(AR_Invoices!$K:$K,AR_Invoices!$C:$C,$A16,AR_Invoices!$K:$K,"&gt;0",AR_Invoices!$N:$N,"&gt;=1",AR_Invoices!$N:$N,"&lt;=30"))</f>
        <v/>
      </c>
      <c r="E16" s="14">
        <f>IF($A16="","",SUMIFS(AR_Invoices!$K:$K,AR_Invoices!$C:$C,$A16,AR_Invoices!$K:$K,"&gt;0",AR_Invoices!$N:$N,"&gt;=31",AR_Invoices!$N:$N,"&lt;=60"))</f>
        <v/>
      </c>
      <c r="F16" s="14">
        <f>IF($A16="","",SUMIFS(AR_Invoices!$K:$K,AR_Invoices!$C:$C,$A16,AR_Invoices!$K:$K,"&gt;0",AR_Invoices!$N:$N,"&gt;=61",AR_Invoices!$N:$N,"&lt;=90"))</f>
        <v/>
      </c>
      <c r="G16" s="14">
        <f>IF($A16="","",SUMIFS(AR_Invoices!$K:$K,AR_Invoices!$C:$C,$A16,AR_Invoices!$K:$K,"&gt;0",AR_Invoices!$N:$N,"&gt;=91"))</f>
        <v/>
      </c>
      <c r="H16" s="14">
        <f>IF($A16="","",SUM($C16:$G16))</f>
        <v/>
      </c>
    </row>
    <row r="17">
      <c r="A17" s="11" t="n"/>
      <c r="B17" s="11">
        <f>IF($A17="","",IFERROR(VLOOKUP($A17,Customers!$A:$B,2,FALSE),""))</f>
        <v/>
      </c>
      <c r="C17" s="14">
        <f>IF($A17="","",SUMIFS(AR_Invoices!$K:$K,AR_Invoices!$C:$C,$A17,AR_Invoices!$K:$K,"&gt;0",AR_Invoices!$N:$N,"&lt;=0"))</f>
        <v/>
      </c>
      <c r="D17" s="14">
        <f>IF($A17="","",SUMIFS(AR_Invoices!$K:$K,AR_Invoices!$C:$C,$A17,AR_Invoices!$K:$K,"&gt;0",AR_Invoices!$N:$N,"&gt;=1",AR_Invoices!$N:$N,"&lt;=30"))</f>
        <v/>
      </c>
      <c r="E17" s="14">
        <f>IF($A17="","",SUMIFS(AR_Invoices!$K:$K,AR_Invoices!$C:$C,$A17,AR_Invoices!$K:$K,"&gt;0",AR_Invoices!$N:$N,"&gt;=31",AR_Invoices!$N:$N,"&lt;=60"))</f>
        <v/>
      </c>
      <c r="F17" s="14">
        <f>IF($A17="","",SUMIFS(AR_Invoices!$K:$K,AR_Invoices!$C:$C,$A17,AR_Invoices!$K:$K,"&gt;0",AR_Invoices!$N:$N,"&gt;=61",AR_Invoices!$N:$N,"&lt;=90"))</f>
        <v/>
      </c>
      <c r="G17" s="14">
        <f>IF($A17="","",SUMIFS(AR_Invoices!$K:$K,AR_Invoices!$C:$C,$A17,AR_Invoices!$K:$K,"&gt;0",AR_Invoices!$N:$N,"&gt;=91"))</f>
        <v/>
      </c>
      <c r="H17" s="14">
        <f>IF($A17="","",SUM($C17:$G17))</f>
        <v/>
      </c>
    </row>
    <row r="18">
      <c r="A18" s="11" t="n"/>
      <c r="B18" s="11">
        <f>IF($A18="","",IFERROR(VLOOKUP($A18,Customers!$A:$B,2,FALSE),""))</f>
        <v/>
      </c>
      <c r="C18" s="14">
        <f>IF($A18="","",SUMIFS(AR_Invoices!$K:$K,AR_Invoices!$C:$C,$A18,AR_Invoices!$K:$K,"&gt;0",AR_Invoices!$N:$N,"&lt;=0"))</f>
        <v/>
      </c>
      <c r="D18" s="14">
        <f>IF($A18="","",SUMIFS(AR_Invoices!$K:$K,AR_Invoices!$C:$C,$A18,AR_Invoices!$K:$K,"&gt;0",AR_Invoices!$N:$N,"&gt;=1",AR_Invoices!$N:$N,"&lt;=30"))</f>
        <v/>
      </c>
      <c r="E18" s="14">
        <f>IF($A18="","",SUMIFS(AR_Invoices!$K:$K,AR_Invoices!$C:$C,$A18,AR_Invoices!$K:$K,"&gt;0",AR_Invoices!$N:$N,"&gt;=31",AR_Invoices!$N:$N,"&lt;=60"))</f>
        <v/>
      </c>
      <c r="F18" s="14">
        <f>IF($A18="","",SUMIFS(AR_Invoices!$K:$K,AR_Invoices!$C:$C,$A18,AR_Invoices!$K:$K,"&gt;0",AR_Invoices!$N:$N,"&gt;=61",AR_Invoices!$N:$N,"&lt;=90"))</f>
        <v/>
      </c>
      <c r="G18" s="14">
        <f>IF($A18="","",SUMIFS(AR_Invoices!$K:$K,AR_Invoices!$C:$C,$A18,AR_Invoices!$K:$K,"&gt;0",AR_Invoices!$N:$N,"&gt;=91"))</f>
        <v/>
      </c>
      <c r="H18" s="14">
        <f>IF($A18="","",SUM($C18:$G18))</f>
        <v/>
      </c>
    </row>
    <row r="19">
      <c r="A19" s="11" t="n"/>
      <c r="B19" s="11">
        <f>IF($A19="","",IFERROR(VLOOKUP($A19,Customers!$A:$B,2,FALSE),""))</f>
        <v/>
      </c>
      <c r="C19" s="14">
        <f>IF($A19="","",SUMIFS(AR_Invoices!$K:$K,AR_Invoices!$C:$C,$A19,AR_Invoices!$K:$K,"&gt;0",AR_Invoices!$N:$N,"&lt;=0"))</f>
        <v/>
      </c>
      <c r="D19" s="14">
        <f>IF($A19="","",SUMIFS(AR_Invoices!$K:$K,AR_Invoices!$C:$C,$A19,AR_Invoices!$K:$K,"&gt;0",AR_Invoices!$N:$N,"&gt;=1",AR_Invoices!$N:$N,"&lt;=30"))</f>
        <v/>
      </c>
      <c r="E19" s="14">
        <f>IF($A19="","",SUMIFS(AR_Invoices!$K:$K,AR_Invoices!$C:$C,$A19,AR_Invoices!$K:$K,"&gt;0",AR_Invoices!$N:$N,"&gt;=31",AR_Invoices!$N:$N,"&lt;=60"))</f>
        <v/>
      </c>
      <c r="F19" s="14">
        <f>IF($A19="","",SUMIFS(AR_Invoices!$K:$K,AR_Invoices!$C:$C,$A19,AR_Invoices!$K:$K,"&gt;0",AR_Invoices!$N:$N,"&gt;=61",AR_Invoices!$N:$N,"&lt;=90"))</f>
        <v/>
      </c>
      <c r="G19" s="14">
        <f>IF($A19="","",SUMIFS(AR_Invoices!$K:$K,AR_Invoices!$C:$C,$A19,AR_Invoices!$K:$K,"&gt;0",AR_Invoices!$N:$N,"&gt;=91"))</f>
        <v/>
      </c>
      <c r="H19" s="14">
        <f>IF($A19="","",SUM($C19:$G19))</f>
        <v/>
      </c>
    </row>
    <row r="20">
      <c r="A20" s="11" t="n"/>
      <c r="B20" s="11">
        <f>IF($A20="","",IFERROR(VLOOKUP($A20,Customers!$A:$B,2,FALSE),""))</f>
        <v/>
      </c>
      <c r="C20" s="14">
        <f>IF($A20="","",SUMIFS(AR_Invoices!$K:$K,AR_Invoices!$C:$C,$A20,AR_Invoices!$K:$K,"&gt;0",AR_Invoices!$N:$N,"&lt;=0"))</f>
        <v/>
      </c>
      <c r="D20" s="14">
        <f>IF($A20="","",SUMIFS(AR_Invoices!$K:$K,AR_Invoices!$C:$C,$A20,AR_Invoices!$K:$K,"&gt;0",AR_Invoices!$N:$N,"&gt;=1",AR_Invoices!$N:$N,"&lt;=30"))</f>
        <v/>
      </c>
      <c r="E20" s="14">
        <f>IF($A20="","",SUMIFS(AR_Invoices!$K:$K,AR_Invoices!$C:$C,$A20,AR_Invoices!$K:$K,"&gt;0",AR_Invoices!$N:$N,"&gt;=31",AR_Invoices!$N:$N,"&lt;=60"))</f>
        <v/>
      </c>
      <c r="F20" s="14">
        <f>IF($A20="","",SUMIFS(AR_Invoices!$K:$K,AR_Invoices!$C:$C,$A20,AR_Invoices!$K:$K,"&gt;0",AR_Invoices!$N:$N,"&gt;=61",AR_Invoices!$N:$N,"&lt;=90"))</f>
        <v/>
      </c>
      <c r="G20" s="14">
        <f>IF($A20="","",SUMIFS(AR_Invoices!$K:$K,AR_Invoices!$C:$C,$A20,AR_Invoices!$K:$K,"&gt;0",AR_Invoices!$N:$N,"&gt;=91"))</f>
        <v/>
      </c>
      <c r="H20" s="14">
        <f>IF($A20="","",SUM($C20:$G20))</f>
        <v/>
      </c>
    </row>
    <row r="21">
      <c r="A21" s="11" t="n"/>
      <c r="B21" s="11">
        <f>IF($A21="","",IFERROR(VLOOKUP($A21,Customers!$A:$B,2,FALSE),""))</f>
        <v/>
      </c>
      <c r="C21" s="14">
        <f>IF($A21="","",SUMIFS(AR_Invoices!$K:$K,AR_Invoices!$C:$C,$A21,AR_Invoices!$K:$K,"&gt;0",AR_Invoices!$N:$N,"&lt;=0"))</f>
        <v/>
      </c>
      <c r="D21" s="14">
        <f>IF($A21="","",SUMIFS(AR_Invoices!$K:$K,AR_Invoices!$C:$C,$A21,AR_Invoices!$K:$K,"&gt;0",AR_Invoices!$N:$N,"&gt;=1",AR_Invoices!$N:$N,"&lt;=30"))</f>
        <v/>
      </c>
      <c r="E21" s="14">
        <f>IF($A21="","",SUMIFS(AR_Invoices!$K:$K,AR_Invoices!$C:$C,$A21,AR_Invoices!$K:$K,"&gt;0",AR_Invoices!$N:$N,"&gt;=31",AR_Invoices!$N:$N,"&lt;=60"))</f>
        <v/>
      </c>
      <c r="F21" s="14">
        <f>IF($A21="","",SUMIFS(AR_Invoices!$K:$K,AR_Invoices!$C:$C,$A21,AR_Invoices!$K:$K,"&gt;0",AR_Invoices!$N:$N,"&gt;=61",AR_Invoices!$N:$N,"&lt;=90"))</f>
        <v/>
      </c>
      <c r="G21" s="14">
        <f>IF($A21="","",SUMIFS(AR_Invoices!$K:$K,AR_Invoices!$C:$C,$A21,AR_Invoices!$K:$K,"&gt;0",AR_Invoices!$N:$N,"&gt;=91"))</f>
        <v/>
      </c>
      <c r="H21" s="14">
        <f>IF($A21="","",SUM($C21:$G21))</f>
        <v/>
      </c>
    </row>
    <row r="22">
      <c r="A22" s="11" t="n"/>
      <c r="B22" s="11">
        <f>IF($A22="","",IFERROR(VLOOKUP($A22,Customers!$A:$B,2,FALSE),""))</f>
        <v/>
      </c>
      <c r="C22" s="14">
        <f>IF($A22="","",SUMIFS(AR_Invoices!$K:$K,AR_Invoices!$C:$C,$A22,AR_Invoices!$K:$K,"&gt;0",AR_Invoices!$N:$N,"&lt;=0"))</f>
        <v/>
      </c>
      <c r="D22" s="14">
        <f>IF($A22="","",SUMIFS(AR_Invoices!$K:$K,AR_Invoices!$C:$C,$A22,AR_Invoices!$K:$K,"&gt;0",AR_Invoices!$N:$N,"&gt;=1",AR_Invoices!$N:$N,"&lt;=30"))</f>
        <v/>
      </c>
      <c r="E22" s="14">
        <f>IF($A22="","",SUMIFS(AR_Invoices!$K:$K,AR_Invoices!$C:$C,$A22,AR_Invoices!$K:$K,"&gt;0",AR_Invoices!$N:$N,"&gt;=31",AR_Invoices!$N:$N,"&lt;=60"))</f>
        <v/>
      </c>
      <c r="F22" s="14">
        <f>IF($A22="","",SUMIFS(AR_Invoices!$K:$K,AR_Invoices!$C:$C,$A22,AR_Invoices!$K:$K,"&gt;0",AR_Invoices!$N:$N,"&gt;=61",AR_Invoices!$N:$N,"&lt;=90"))</f>
        <v/>
      </c>
      <c r="G22" s="14">
        <f>IF($A22="","",SUMIFS(AR_Invoices!$K:$K,AR_Invoices!$C:$C,$A22,AR_Invoices!$K:$K,"&gt;0",AR_Invoices!$N:$N,"&gt;=91"))</f>
        <v/>
      </c>
      <c r="H22" s="14">
        <f>IF($A22="","",SUM($C22:$G22))</f>
        <v/>
      </c>
    </row>
    <row r="23">
      <c r="A23" s="11" t="n"/>
      <c r="B23" s="11">
        <f>IF($A23="","",IFERROR(VLOOKUP($A23,Customers!$A:$B,2,FALSE),""))</f>
        <v/>
      </c>
      <c r="C23" s="14">
        <f>IF($A23="","",SUMIFS(AR_Invoices!$K:$K,AR_Invoices!$C:$C,$A23,AR_Invoices!$K:$K,"&gt;0",AR_Invoices!$N:$N,"&lt;=0"))</f>
        <v/>
      </c>
      <c r="D23" s="14">
        <f>IF($A23="","",SUMIFS(AR_Invoices!$K:$K,AR_Invoices!$C:$C,$A23,AR_Invoices!$K:$K,"&gt;0",AR_Invoices!$N:$N,"&gt;=1",AR_Invoices!$N:$N,"&lt;=30"))</f>
        <v/>
      </c>
      <c r="E23" s="14">
        <f>IF($A23="","",SUMIFS(AR_Invoices!$K:$K,AR_Invoices!$C:$C,$A23,AR_Invoices!$K:$K,"&gt;0",AR_Invoices!$N:$N,"&gt;=31",AR_Invoices!$N:$N,"&lt;=60"))</f>
        <v/>
      </c>
      <c r="F23" s="14">
        <f>IF($A23="","",SUMIFS(AR_Invoices!$K:$K,AR_Invoices!$C:$C,$A23,AR_Invoices!$K:$K,"&gt;0",AR_Invoices!$N:$N,"&gt;=61",AR_Invoices!$N:$N,"&lt;=90"))</f>
        <v/>
      </c>
      <c r="G23" s="14">
        <f>IF($A23="","",SUMIFS(AR_Invoices!$K:$K,AR_Invoices!$C:$C,$A23,AR_Invoices!$K:$K,"&gt;0",AR_Invoices!$N:$N,"&gt;=91"))</f>
        <v/>
      </c>
      <c r="H23" s="14">
        <f>IF($A23="","",SUM($C23:$G23))</f>
        <v/>
      </c>
    </row>
    <row r="24">
      <c r="A24" s="11" t="n"/>
      <c r="B24" s="11">
        <f>IF($A24="","",IFERROR(VLOOKUP($A24,Customers!$A:$B,2,FALSE),""))</f>
        <v/>
      </c>
      <c r="C24" s="14">
        <f>IF($A24="","",SUMIFS(AR_Invoices!$K:$K,AR_Invoices!$C:$C,$A24,AR_Invoices!$K:$K,"&gt;0",AR_Invoices!$N:$N,"&lt;=0"))</f>
        <v/>
      </c>
      <c r="D24" s="14">
        <f>IF($A24="","",SUMIFS(AR_Invoices!$K:$K,AR_Invoices!$C:$C,$A24,AR_Invoices!$K:$K,"&gt;0",AR_Invoices!$N:$N,"&gt;=1",AR_Invoices!$N:$N,"&lt;=30"))</f>
        <v/>
      </c>
      <c r="E24" s="14">
        <f>IF($A24="","",SUMIFS(AR_Invoices!$K:$K,AR_Invoices!$C:$C,$A24,AR_Invoices!$K:$K,"&gt;0",AR_Invoices!$N:$N,"&gt;=31",AR_Invoices!$N:$N,"&lt;=60"))</f>
        <v/>
      </c>
      <c r="F24" s="14">
        <f>IF($A24="","",SUMIFS(AR_Invoices!$K:$K,AR_Invoices!$C:$C,$A24,AR_Invoices!$K:$K,"&gt;0",AR_Invoices!$N:$N,"&gt;=61",AR_Invoices!$N:$N,"&lt;=90"))</f>
        <v/>
      </c>
      <c r="G24" s="14">
        <f>IF($A24="","",SUMIFS(AR_Invoices!$K:$K,AR_Invoices!$C:$C,$A24,AR_Invoices!$K:$K,"&gt;0",AR_Invoices!$N:$N,"&gt;=91"))</f>
        <v/>
      </c>
      <c r="H24" s="14">
        <f>IF($A24="","",SUM($C24:$G24))</f>
        <v/>
      </c>
    </row>
    <row r="25">
      <c r="A25" s="11" t="n"/>
      <c r="B25" s="11">
        <f>IF($A25="","",IFERROR(VLOOKUP($A25,Customers!$A:$B,2,FALSE),""))</f>
        <v/>
      </c>
      <c r="C25" s="14">
        <f>IF($A25="","",SUMIFS(AR_Invoices!$K:$K,AR_Invoices!$C:$C,$A25,AR_Invoices!$K:$K,"&gt;0",AR_Invoices!$N:$N,"&lt;=0"))</f>
        <v/>
      </c>
      <c r="D25" s="14">
        <f>IF($A25="","",SUMIFS(AR_Invoices!$K:$K,AR_Invoices!$C:$C,$A25,AR_Invoices!$K:$K,"&gt;0",AR_Invoices!$N:$N,"&gt;=1",AR_Invoices!$N:$N,"&lt;=30"))</f>
        <v/>
      </c>
      <c r="E25" s="14">
        <f>IF($A25="","",SUMIFS(AR_Invoices!$K:$K,AR_Invoices!$C:$C,$A25,AR_Invoices!$K:$K,"&gt;0",AR_Invoices!$N:$N,"&gt;=31",AR_Invoices!$N:$N,"&lt;=60"))</f>
        <v/>
      </c>
      <c r="F25" s="14">
        <f>IF($A25="","",SUMIFS(AR_Invoices!$K:$K,AR_Invoices!$C:$C,$A25,AR_Invoices!$K:$K,"&gt;0",AR_Invoices!$N:$N,"&gt;=61",AR_Invoices!$N:$N,"&lt;=90"))</f>
        <v/>
      </c>
      <c r="G25" s="14">
        <f>IF($A25="","",SUMIFS(AR_Invoices!$K:$K,AR_Invoices!$C:$C,$A25,AR_Invoices!$K:$K,"&gt;0",AR_Invoices!$N:$N,"&gt;=91"))</f>
        <v/>
      </c>
      <c r="H25" s="14">
        <f>IF($A25="","",SUM($C25:$G25))</f>
        <v/>
      </c>
    </row>
    <row r="26">
      <c r="A26" s="11" t="n"/>
      <c r="B26" s="11">
        <f>IF($A26="","",IFERROR(VLOOKUP($A26,Customers!$A:$B,2,FALSE),""))</f>
        <v/>
      </c>
      <c r="C26" s="14">
        <f>IF($A26="","",SUMIFS(AR_Invoices!$K:$K,AR_Invoices!$C:$C,$A26,AR_Invoices!$K:$K,"&gt;0",AR_Invoices!$N:$N,"&lt;=0"))</f>
        <v/>
      </c>
      <c r="D26" s="14">
        <f>IF($A26="","",SUMIFS(AR_Invoices!$K:$K,AR_Invoices!$C:$C,$A26,AR_Invoices!$K:$K,"&gt;0",AR_Invoices!$N:$N,"&gt;=1",AR_Invoices!$N:$N,"&lt;=30"))</f>
        <v/>
      </c>
      <c r="E26" s="14">
        <f>IF($A26="","",SUMIFS(AR_Invoices!$K:$K,AR_Invoices!$C:$C,$A26,AR_Invoices!$K:$K,"&gt;0",AR_Invoices!$N:$N,"&gt;=31",AR_Invoices!$N:$N,"&lt;=60"))</f>
        <v/>
      </c>
      <c r="F26" s="14">
        <f>IF($A26="","",SUMIFS(AR_Invoices!$K:$K,AR_Invoices!$C:$C,$A26,AR_Invoices!$K:$K,"&gt;0",AR_Invoices!$N:$N,"&gt;=61",AR_Invoices!$N:$N,"&lt;=90"))</f>
        <v/>
      </c>
      <c r="G26" s="14">
        <f>IF($A26="","",SUMIFS(AR_Invoices!$K:$K,AR_Invoices!$C:$C,$A26,AR_Invoices!$K:$K,"&gt;0",AR_Invoices!$N:$N,"&gt;=91"))</f>
        <v/>
      </c>
      <c r="H26" s="14">
        <f>IF($A26="","",SUM($C26:$G26))</f>
        <v/>
      </c>
    </row>
    <row r="27">
      <c r="A27" s="11" t="n"/>
      <c r="B27" s="11">
        <f>IF($A27="","",IFERROR(VLOOKUP($A27,Customers!$A:$B,2,FALSE),""))</f>
        <v/>
      </c>
      <c r="C27" s="14">
        <f>IF($A27="","",SUMIFS(AR_Invoices!$K:$K,AR_Invoices!$C:$C,$A27,AR_Invoices!$K:$K,"&gt;0",AR_Invoices!$N:$N,"&lt;=0"))</f>
        <v/>
      </c>
      <c r="D27" s="14">
        <f>IF($A27="","",SUMIFS(AR_Invoices!$K:$K,AR_Invoices!$C:$C,$A27,AR_Invoices!$K:$K,"&gt;0",AR_Invoices!$N:$N,"&gt;=1",AR_Invoices!$N:$N,"&lt;=30"))</f>
        <v/>
      </c>
      <c r="E27" s="14">
        <f>IF($A27="","",SUMIFS(AR_Invoices!$K:$K,AR_Invoices!$C:$C,$A27,AR_Invoices!$K:$K,"&gt;0",AR_Invoices!$N:$N,"&gt;=31",AR_Invoices!$N:$N,"&lt;=60"))</f>
        <v/>
      </c>
      <c r="F27" s="14">
        <f>IF($A27="","",SUMIFS(AR_Invoices!$K:$K,AR_Invoices!$C:$C,$A27,AR_Invoices!$K:$K,"&gt;0",AR_Invoices!$N:$N,"&gt;=61",AR_Invoices!$N:$N,"&lt;=90"))</f>
        <v/>
      </c>
      <c r="G27" s="14">
        <f>IF($A27="","",SUMIFS(AR_Invoices!$K:$K,AR_Invoices!$C:$C,$A27,AR_Invoices!$K:$K,"&gt;0",AR_Invoices!$N:$N,"&gt;=91"))</f>
        <v/>
      </c>
      <c r="H27" s="14">
        <f>IF($A27="","",SUM($C27:$G27))</f>
        <v/>
      </c>
    </row>
    <row r="28">
      <c r="A28" s="11" t="n"/>
      <c r="B28" s="11">
        <f>IF($A28="","",IFERROR(VLOOKUP($A28,Customers!$A:$B,2,FALSE),""))</f>
        <v/>
      </c>
      <c r="C28" s="14">
        <f>IF($A28="","",SUMIFS(AR_Invoices!$K:$K,AR_Invoices!$C:$C,$A28,AR_Invoices!$K:$K,"&gt;0",AR_Invoices!$N:$N,"&lt;=0"))</f>
        <v/>
      </c>
      <c r="D28" s="14">
        <f>IF($A28="","",SUMIFS(AR_Invoices!$K:$K,AR_Invoices!$C:$C,$A28,AR_Invoices!$K:$K,"&gt;0",AR_Invoices!$N:$N,"&gt;=1",AR_Invoices!$N:$N,"&lt;=30"))</f>
        <v/>
      </c>
      <c r="E28" s="14">
        <f>IF($A28="","",SUMIFS(AR_Invoices!$K:$K,AR_Invoices!$C:$C,$A28,AR_Invoices!$K:$K,"&gt;0",AR_Invoices!$N:$N,"&gt;=31",AR_Invoices!$N:$N,"&lt;=60"))</f>
        <v/>
      </c>
      <c r="F28" s="14">
        <f>IF($A28="","",SUMIFS(AR_Invoices!$K:$K,AR_Invoices!$C:$C,$A28,AR_Invoices!$K:$K,"&gt;0",AR_Invoices!$N:$N,"&gt;=61",AR_Invoices!$N:$N,"&lt;=90"))</f>
        <v/>
      </c>
      <c r="G28" s="14">
        <f>IF($A28="","",SUMIFS(AR_Invoices!$K:$K,AR_Invoices!$C:$C,$A28,AR_Invoices!$K:$K,"&gt;0",AR_Invoices!$N:$N,"&gt;=91"))</f>
        <v/>
      </c>
      <c r="H28" s="14">
        <f>IF($A28="","",SUM($C28:$G28))</f>
        <v/>
      </c>
    </row>
    <row r="29">
      <c r="A29" s="11" t="n"/>
      <c r="B29" s="11">
        <f>IF($A29="","",IFERROR(VLOOKUP($A29,Customers!$A:$B,2,FALSE),""))</f>
        <v/>
      </c>
      <c r="C29" s="14">
        <f>IF($A29="","",SUMIFS(AR_Invoices!$K:$K,AR_Invoices!$C:$C,$A29,AR_Invoices!$K:$K,"&gt;0",AR_Invoices!$N:$N,"&lt;=0"))</f>
        <v/>
      </c>
      <c r="D29" s="14">
        <f>IF($A29="","",SUMIFS(AR_Invoices!$K:$K,AR_Invoices!$C:$C,$A29,AR_Invoices!$K:$K,"&gt;0",AR_Invoices!$N:$N,"&gt;=1",AR_Invoices!$N:$N,"&lt;=30"))</f>
        <v/>
      </c>
      <c r="E29" s="14">
        <f>IF($A29="","",SUMIFS(AR_Invoices!$K:$K,AR_Invoices!$C:$C,$A29,AR_Invoices!$K:$K,"&gt;0",AR_Invoices!$N:$N,"&gt;=31",AR_Invoices!$N:$N,"&lt;=60"))</f>
        <v/>
      </c>
      <c r="F29" s="14">
        <f>IF($A29="","",SUMIFS(AR_Invoices!$K:$K,AR_Invoices!$C:$C,$A29,AR_Invoices!$K:$K,"&gt;0",AR_Invoices!$N:$N,"&gt;=61",AR_Invoices!$N:$N,"&lt;=90"))</f>
        <v/>
      </c>
      <c r="G29" s="14">
        <f>IF($A29="","",SUMIFS(AR_Invoices!$K:$K,AR_Invoices!$C:$C,$A29,AR_Invoices!$K:$K,"&gt;0",AR_Invoices!$N:$N,"&gt;=91"))</f>
        <v/>
      </c>
      <c r="H29" s="14">
        <f>IF($A29="","",SUM($C29:$G29))</f>
        <v/>
      </c>
    </row>
    <row r="30">
      <c r="A30" s="11" t="n"/>
      <c r="B30" s="11">
        <f>IF($A30="","",IFERROR(VLOOKUP($A30,Customers!$A:$B,2,FALSE),""))</f>
        <v/>
      </c>
      <c r="C30" s="14">
        <f>IF($A30="","",SUMIFS(AR_Invoices!$K:$K,AR_Invoices!$C:$C,$A30,AR_Invoices!$K:$K,"&gt;0",AR_Invoices!$N:$N,"&lt;=0"))</f>
        <v/>
      </c>
      <c r="D30" s="14">
        <f>IF($A30="","",SUMIFS(AR_Invoices!$K:$K,AR_Invoices!$C:$C,$A30,AR_Invoices!$K:$K,"&gt;0",AR_Invoices!$N:$N,"&gt;=1",AR_Invoices!$N:$N,"&lt;=30"))</f>
        <v/>
      </c>
      <c r="E30" s="14">
        <f>IF($A30="","",SUMIFS(AR_Invoices!$K:$K,AR_Invoices!$C:$C,$A30,AR_Invoices!$K:$K,"&gt;0",AR_Invoices!$N:$N,"&gt;=31",AR_Invoices!$N:$N,"&lt;=60"))</f>
        <v/>
      </c>
      <c r="F30" s="14">
        <f>IF($A30="","",SUMIFS(AR_Invoices!$K:$K,AR_Invoices!$C:$C,$A30,AR_Invoices!$K:$K,"&gt;0",AR_Invoices!$N:$N,"&gt;=61",AR_Invoices!$N:$N,"&lt;=90"))</f>
        <v/>
      </c>
      <c r="G30" s="14">
        <f>IF($A30="","",SUMIFS(AR_Invoices!$K:$K,AR_Invoices!$C:$C,$A30,AR_Invoices!$K:$K,"&gt;0",AR_Invoices!$N:$N,"&gt;=91"))</f>
        <v/>
      </c>
      <c r="H30" s="14">
        <f>IF($A30="","",SUM($C30:$G30))</f>
        <v/>
      </c>
    </row>
    <row r="31">
      <c r="A31" s="11" t="n"/>
      <c r="B31" s="11">
        <f>IF($A31="","",IFERROR(VLOOKUP($A31,Customers!$A:$B,2,FALSE),""))</f>
        <v/>
      </c>
      <c r="C31" s="14">
        <f>IF($A31="","",SUMIFS(AR_Invoices!$K:$K,AR_Invoices!$C:$C,$A31,AR_Invoices!$K:$K,"&gt;0",AR_Invoices!$N:$N,"&lt;=0"))</f>
        <v/>
      </c>
      <c r="D31" s="14">
        <f>IF($A31="","",SUMIFS(AR_Invoices!$K:$K,AR_Invoices!$C:$C,$A31,AR_Invoices!$K:$K,"&gt;0",AR_Invoices!$N:$N,"&gt;=1",AR_Invoices!$N:$N,"&lt;=30"))</f>
        <v/>
      </c>
      <c r="E31" s="14">
        <f>IF($A31="","",SUMIFS(AR_Invoices!$K:$K,AR_Invoices!$C:$C,$A31,AR_Invoices!$K:$K,"&gt;0",AR_Invoices!$N:$N,"&gt;=31",AR_Invoices!$N:$N,"&lt;=60"))</f>
        <v/>
      </c>
      <c r="F31" s="14">
        <f>IF($A31="","",SUMIFS(AR_Invoices!$K:$K,AR_Invoices!$C:$C,$A31,AR_Invoices!$K:$K,"&gt;0",AR_Invoices!$N:$N,"&gt;=61",AR_Invoices!$N:$N,"&lt;=90"))</f>
        <v/>
      </c>
      <c r="G31" s="14">
        <f>IF($A31="","",SUMIFS(AR_Invoices!$K:$K,AR_Invoices!$C:$C,$A31,AR_Invoices!$K:$K,"&gt;0",AR_Invoices!$N:$N,"&gt;=91"))</f>
        <v/>
      </c>
      <c r="H31" s="14">
        <f>IF($A31="","",SUM($C31:$G31))</f>
        <v/>
      </c>
    </row>
    <row r="32">
      <c r="A32" s="11" t="n"/>
      <c r="B32" s="11">
        <f>IF($A32="","",IFERROR(VLOOKUP($A32,Customers!$A:$B,2,FALSE),""))</f>
        <v/>
      </c>
      <c r="C32" s="14">
        <f>IF($A32="","",SUMIFS(AR_Invoices!$K:$K,AR_Invoices!$C:$C,$A32,AR_Invoices!$K:$K,"&gt;0",AR_Invoices!$N:$N,"&lt;=0"))</f>
        <v/>
      </c>
      <c r="D32" s="14">
        <f>IF($A32="","",SUMIFS(AR_Invoices!$K:$K,AR_Invoices!$C:$C,$A32,AR_Invoices!$K:$K,"&gt;0",AR_Invoices!$N:$N,"&gt;=1",AR_Invoices!$N:$N,"&lt;=30"))</f>
        <v/>
      </c>
      <c r="E32" s="14">
        <f>IF($A32="","",SUMIFS(AR_Invoices!$K:$K,AR_Invoices!$C:$C,$A32,AR_Invoices!$K:$K,"&gt;0",AR_Invoices!$N:$N,"&gt;=31",AR_Invoices!$N:$N,"&lt;=60"))</f>
        <v/>
      </c>
      <c r="F32" s="14">
        <f>IF($A32="","",SUMIFS(AR_Invoices!$K:$K,AR_Invoices!$C:$C,$A32,AR_Invoices!$K:$K,"&gt;0",AR_Invoices!$N:$N,"&gt;=61",AR_Invoices!$N:$N,"&lt;=90"))</f>
        <v/>
      </c>
      <c r="G32" s="14">
        <f>IF($A32="","",SUMIFS(AR_Invoices!$K:$K,AR_Invoices!$C:$C,$A32,AR_Invoices!$K:$K,"&gt;0",AR_Invoices!$N:$N,"&gt;=91"))</f>
        <v/>
      </c>
      <c r="H32" s="14">
        <f>IF($A32="","",SUM($C32:$G32))</f>
        <v/>
      </c>
    </row>
    <row r="33">
      <c r="A33" s="11" t="n"/>
      <c r="B33" s="11">
        <f>IF($A33="","",IFERROR(VLOOKUP($A33,Customers!$A:$B,2,FALSE),""))</f>
        <v/>
      </c>
      <c r="C33" s="14">
        <f>IF($A33="","",SUMIFS(AR_Invoices!$K:$K,AR_Invoices!$C:$C,$A33,AR_Invoices!$K:$K,"&gt;0",AR_Invoices!$N:$N,"&lt;=0"))</f>
        <v/>
      </c>
      <c r="D33" s="14">
        <f>IF($A33="","",SUMIFS(AR_Invoices!$K:$K,AR_Invoices!$C:$C,$A33,AR_Invoices!$K:$K,"&gt;0",AR_Invoices!$N:$N,"&gt;=1",AR_Invoices!$N:$N,"&lt;=30"))</f>
        <v/>
      </c>
      <c r="E33" s="14">
        <f>IF($A33="","",SUMIFS(AR_Invoices!$K:$K,AR_Invoices!$C:$C,$A33,AR_Invoices!$K:$K,"&gt;0",AR_Invoices!$N:$N,"&gt;=31",AR_Invoices!$N:$N,"&lt;=60"))</f>
        <v/>
      </c>
      <c r="F33" s="14">
        <f>IF($A33="","",SUMIFS(AR_Invoices!$K:$K,AR_Invoices!$C:$C,$A33,AR_Invoices!$K:$K,"&gt;0",AR_Invoices!$N:$N,"&gt;=61",AR_Invoices!$N:$N,"&lt;=90"))</f>
        <v/>
      </c>
      <c r="G33" s="14">
        <f>IF($A33="","",SUMIFS(AR_Invoices!$K:$K,AR_Invoices!$C:$C,$A33,AR_Invoices!$K:$K,"&gt;0",AR_Invoices!$N:$N,"&gt;=91"))</f>
        <v/>
      </c>
      <c r="H33" s="14">
        <f>IF($A33="","",SUM($C33:$G33))</f>
        <v/>
      </c>
    </row>
    <row r="34">
      <c r="A34" s="11" t="n"/>
      <c r="B34" s="11">
        <f>IF($A34="","",IFERROR(VLOOKUP($A34,Customers!$A:$B,2,FALSE),""))</f>
        <v/>
      </c>
      <c r="C34" s="14">
        <f>IF($A34="","",SUMIFS(AR_Invoices!$K:$K,AR_Invoices!$C:$C,$A34,AR_Invoices!$K:$K,"&gt;0",AR_Invoices!$N:$N,"&lt;=0"))</f>
        <v/>
      </c>
      <c r="D34" s="14">
        <f>IF($A34="","",SUMIFS(AR_Invoices!$K:$K,AR_Invoices!$C:$C,$A34,AR_Invoices!$K:$K,"&gt;0",AR_Invoices!$N:$N,"&gt;=1",AR_Invoices!$N:$N,"&lt;=30"))</f>
        <v/>
      </c>
      <c r="E34" s="14">
        <f>IF($A34="","",SUMIFS(AR_Invoices!$K:$K,AR_Invoices!$C:$C,$A34,AR_Invoices!$K:$K,"&gt;0",AR_Invoices!$N:$N,"&gt;=31",AR_Invoices!$N:$N,"&lt;=60"))</f>
        <v/>
      </c>
      <c r="F34" s="14">
        <f>IF($A34="","",SUMIFS(AR_Invoices!$K:$K,AR_Invoices!$C:$C,$A34,AR_Invoices!$K:$K,"&gt;0",AR_Invoices!$N:$N,"&gt;=61",AR_Invoices!$N:$N,"&lt;=90"))</f>
        <v/>
      </c>
      <c r="G34" s="14">
        <f>IF($A34="","",SUMIFS(AR_Invoices!$K:$K,AR_Invoices!$C:$C,$A34,AR_Invoices!$K:$K,"&gt;0",AR_Invoices!$N:$N,"&gt;=91"))</f>
        <v/>
      </c>
      <c r="H34" s="14">
        <f>IF($A34="","",SUM($C34:$G34))</f>
        <v/>
      </c>
    </row>
    <row r="35">
      <c r="A35" s="11" t="n"/>
      <c r="B35" s="11">
        <f>IF($A35="","",IFERROR(VLOOKUP($A35,Customers!$A:$B,2,FALSE),""))</f>
        <v/>
      </c>
      <c r="C35" s="14">
        <f>IF($A35="","",SUMIFS(AR_Invoices!$K:$K,AR_Invoices!$C:$C,$A35,AR_Invoices!$K:$K,"&gt;0",AR_Invoices!$N:$N,"&lt;=0"))</f>
        <v/>
      </c>
      <c r="D35" s="14">
        <f>IF($A35="","",SUMIFS(AR_Invoices!$K:$K,AR_Invoices!$C:$C,$A35,AR_Invoices!$K:$K,"&gt;0",AR_Invoices!$N:$N,"&gt;=1",AR_Invoices!$N:$N,"&lt;=30"))</f>
        <v/>
      </c>
      <c r="E35" s="14">
        <f>IF($A35="","",SUMIFS(AR_Invoices!$K:$K,AR_Invoices!$C:$C,$A35,AR_Invoices!$K:$K,"&gt;0",AR_Invoices!$N:$N,"&gt;=31",AR_Invoices!$N:$N,"&lt;=60"))</f>
        <v/>
      </c>
      <c r="F35" s="14">
        <f>IF($A35="","",SUMIFS(AR_Invoices!$K:$K,AR_Invoices!$C:$C,$A35,AR_Invoices!$K:$K,"&gt;0",AR_Invoices!$N:$N,"&gt;=61",AR_Invoices!$N:$N,"&lt;=90"))</f>
        <v/>
      </c>
      <c r="G35" s="14">
        <f>IF($A35="","",SUMIFS(AR_Invoices!$K:$K,AR_Invoices!$C:$C,$A35,AR_Invoices!$K:$K,"&gt;0",AR_Invoices!$N:$N,"&gt;=91"))</f>
        <v/>
      </c>
      <c r="H35" s="14">
        <f>IF($A35="","",SUM($C35:$G35))</f>
        <v/>
      </c>
    </row>
    <row r="36">
      <c r="A36" s="11" t="n"/>
      <c r="B36" s="11">
        <f>IF($A36="","",IFERROR(VLOOKUP($A36,Customers!$A:$B,2,FALSE),""))</f>
        <v/>
      </c>
      <c r="C36" s="14">
        <f>IF($A36="","",SUMIFS(AR_Invoices!$K:$K,AR_Invoices!$C:$C,$A36,AR_Invoices!$K:$K,"&gt;0",AR_Invoices!$N:$N,"&lt;=0"))</f>
        <v/>
      </c>
      <c r="D36" s="14">
        <f>IF($A36="","",SUMIFS(AR_Invoices!$K:$K,AR_Invoices!$C:$C,$A36,AR_Invoices!$K:$K,"&gt;0",AR_Invoices!$N:$N,"&gt;=1",AR_Invoices!$N:$N,"&lt;=30"))</f>
        <v/>
      </c>
      <c r="E36" s="14">
        <f>IF($A36="","",SUMIFS(AR_Invoices!$K:$K,AR_Invoices!$C:$C,$A36,AR_Invoices!$K:$K,"&gt;0",AR_Invoices!$N:$N,"&gt;=31",AR_Invoices!$N:$N,"&lt;=60"))</f>
        <v/>
      </c>
      <c r="F36" s="14">
        <f>IF($A36="","",SUMIFS(AR_Invoices!$K:$K,AR_Invoices!$C:$C,$A36,AR_Invoices!$K:$K,"&gt;0",AR_Invoices!$N:$N,"&gt;=61",AR_Invoices!$N:$N,"&lt;=90"))</f>
        <v/>
      </c>
      <c r="G36" s="14">
        <f>IF($A36="","",SUMIFS(AR_Invoices!$K:$K,AR_Invoices!$C:$C,$A36,AR_Invoices!$K:$K,"&gt;0",AR_Invoices!$N:$N,"&gt;=91"))</f>
        <v/>
      </c>
      <c r="H36" s="14">
        <f>IF($A36="","",SUM($C36:$G36))</f>
        <v/>
      </c>
    </row>
    <row r="37">
      <c r="A37" s="11" t="n"/>
      <c r="B37" s="11">
        <f>IF($A37="","",IFERROR(VLOOKUP($A37,Customers!$A:$B,2,FALSE),""))</f>
        <v/>
      </c>
      <c r="C37" s="14">
        <f>IF($A37="","",SUMIFS(AR_Invoices!$K:$K,AR_Invoices!$C:$C,$A37,AR_Invoices!$K:$K,"&gt;0",AR_Invoices!$N:$N,"&lt;=0"))</f>
        <v/>
      </c>
      <c r="D37" s="14">
        <f>IF($A37="","",SUMIFS(AR_Invoices!$K:$K,AR_Invoices!$C:$C,$A37,AR_Invoices!$K:$K,"&gt;0",AR_Invoices!$N:$N,"&gt;=1",AR_Invoices!$N:$N,"&lt;=30"))</f>
        <v/>
      </c>
      <c r="E37" s="14">
        <f>IF($A37="","",SUMIFS(AR_Invoices!$K:$K,AR_Invoices!$C:$C,$A37,AR_Invoices!$K:$K,"&gt;0",AR_Invoices!$N:$N,"&gt;=31",AR_Invoices!$N:$N,"&lt;=60"))</f>
        <v/>
      </c>
      <c r="F37" s="14">
        <f>IF($A37="","",SUMIFS(AR_Invoices!$K:$K,AR_Invoices!$C:$C,$A37,AR_Invoices!$K:$K,"&gt;0",AR_Invoices!$N:$N,"&gt;=61",AR_Invoices!$N:$N,"&lt;=90"))</f>
        <v/>
      </c>
      <c r="G37" s="14">
        <f>IF($A37="","",SUMIFS(AR_Invoices!$K:$K,AR_Invoices!$C:$C,$A37,AR_Invoices!$K:$K,"&gt;0",AR_Invoices!$N:$N,"&gt;=91"))</f>
        <v/>
      </c>
      <c r="H37" s="14">
        <f>IF($A37="","",SUM($C37:$G37))</f>
        <v/>
      </c>
    </row>
    <row r="38">
      <c r="A38" s="11" t="n"/>
      <c r="B38" s="11">
        <f>IF($A38="","",IFERROR(VLOOKUP($A38,Customers!$A:$B,2,FALSE),""))</f>
        <v/>
      </c>
      <c r="C38" s="14">
        <f>IF($A38="","",SUMIFS(AR_Invoices!$K:$K,AR_Invoices!$C:$C,$A38,AR_Invoices!$K:$K,"&gt;0",AR_Invoices!$N:$N,"&lt;=0"))</f>
        <v/>
      </c>
      <c r="D38" s="14">
        <f>IF($A38="","",SUMIFS(AR_Invoices!$K:$K,AR_Invoices!$C:$C,$A38,AR_Invoices!$K:$K,"&gt;0",AR_Invoices!$N:$N,"&gt;=1",AR_Invoices!$N:$N,"&lt;=30"))</f>
        <v/>
      </c>
      <c r="E38" s="14">
        <f>IF($A38="","",SUMIFS(AR_Invoices!$K:$K,AR_Invoices!$C:$C,$A38,AR_Invoices!$K:$K,"&gt;0",AR_Invoices!$N:$N,"&gt;=31",AR_Invoices!$N:$N,"&lt;=60"))</f>
        <v/>
      </c>
      <c r="F38" s="14">
        <f>IF($A38="","",SUMIFS(AR_Invoices!$K:$K,AR_Invoices!$C:$C,$A38,AR_Invoices!$K:$K,"&gt;0",AR_Invoices!$N:$N,"&gt;=61",AR_Invoices!$N:$N,"&lt;=90"))</f>
        <v/>
      </c>
      <c r="G38" s="14">
        <f>IF($A38="","",SUMIFS(AR_Invoices!$K:$K,AR_Invoices!$C:$C,$A38,AR_Invoices!$K:$K,"&gt;0",AR_Invoices!$N:$N,"&gt;=91"))</f>
        <v/>
      </c>
      <c r="H38" s="14">
        <f>IF($A38="","",SUM($C38:$G38))</f>
        <v/>
      </c>
    </row>
    <row r="39">
      <c r="A39" s="11" t="n"/>
      <c r="B39" s="11">
        <f>IF($A39="","",IFERROR(VLOOKUP($A39,Customers!$A:$B,2,FALSE),""))</f>
        <v/>
      </c>
      <c r="C39" s="14">
        <f>IF($A39="","",SUMIFS(AR_Invoices!$K:$K,AR_Invoices!$C:$C,$A39,AR_Invoices!$K:$K,"&gt;0",AR_Invoices!$N:$N,"&lt;=0"))</f>
        <v/>
      </c>
      <c r="D39" s="14">
        <f>IF($A39="","",SUMIFS(AR_Invoices!$K:$K,AR_Invoices!$C:$C,$A39,AR_Invoices!$K:$K,"&gt;0",AR_Invoices!$N:$N,"&gt;=1",AR_Invoices!$N:$N,"&lt;=30"))</f>
        <v/>
      </c>
      <c r="E39" s="14">
        <f>IF($A39="","",SUMIFS(AR_Invoices!$K:$K,AR_Invoices!$C:$C,$A39,AR_Invoices!$K:$K,"&gt;0",AR_Invoices!$N:$N,"&gt;=31",AR_Invoices!$N:$N,"&lt;=60"))</f>
        <v/>
      </c>
      <c r="F39" s="14">
        <f>IF($A39="","",SUMIFS(AR_Invoices!$K:$K,AR_Invoices!$C:$C,$A39,AR_Invoices!$K:$K,"&gt;0",AR_Invoices!$N:$N,"&gt;=61",AR_Invoices!$N:$N,"&lt;=90"))</f>
        <v/>
      </c>
      <c r="G39" s="14">
        <f>IF($A39="","",SUMIFS(AR_Invoices!$K:$K,AR_Invoices!$C:$C,$A39,AR_Invoices!$K:$K,"&gt;0",AR_Invoices!$N:$N,"&gt;=91"))</f>
        <v/>
      </c>
      <c r="H39" s="14">
        <f>IF($A39="","",SUM($C39:$G39))</f>
        <v/>
      </c>
    </row>
    <row r="40">
      <c r="A40" s="11" t="n"/>
      <c r="B40" s="11">
        <f>IF($A40="","",IFERROR(VLOOKUP($A40,Customers!$A:$B,2,FALSE),""))</f>
        <v/>
      </c>
      <c r="C40" s="14">
        <f>IF($A40="","",SUMIFS(AR_Invoices!$K:$K,AR_Invoices!$C:$C,$A40,AR_Invoices!$K:$K,"&gt;0",AR_Invoices!$N:$N,"&lt;=0"))</f>
        <v/>
      </c>
      <c r="D40" s="14">
        <f>IF($A40="","",SUMIFS(AR_Invoices!$K:$K,AR_Invoices!$C:$C,$A40,AR_Invoices!$K:$K,"&gt;0",AR_Invoices!$N:$N,"&gt;=1",AR_Invoices!$N:$N,"&lt;=30"))</f>
        <v/>
      </c>
      <c r="E40" s="14">
        <f>IF($A40="","",SUMIFS(AR_Invoices!$K:$K,AR_Invoices!$C:$C,$A40,AR_Invoices!$K:$K,"&gt;0",AR_Invoices!$N:$N,"&gt;=31",AR_Invoices!$N:$N,"&lt;=60"))</f>
        <v/>
      </c>
      <c r="F40" s="14">
        <f>IF($A40="","",SUMIFS(AR_Invoices!$K:$K,AR_Invoices!$C:$C,$A40,AR_Invoices!$K:$K,"&gt;0",AR_Invoices!$N:$N,"&gt;=61",AR_Invoices!$N:$N,"&lt;=90"))</f>
        <v/>
      </c>
      <c r="G40" s="14">
        <f>IF($A40="","",SUMIFS(AR_Invoices!$K:$K,AR_Invoices!$C:$C,$A40,AR_Invoices!$K:$K,"&gt;0",AR_Invoices!$N:$N,"&gt;=91"))</f>
        <v/>
      </c>
      <c r="H40" s="14">
        <f>IF($A40="","",SUM($C40:$G40))</f>
        <v/>
      </c>
    </row>
    <row r="41">
      <c r="A41" s="11" t="n"/>
      <c r="B41" s="11">
        <f>IF($A41="","",IFERROR(VLOOKUP($A41,Customers!$A:$B,2,FALSE),""))</f>
        <v/>
      </c>
      <c r="C41" s="14">
        <f>IF($A41="","",SUMIFS(AR_Invoices!$K:$K,AR_Invoices!$C:$C,$A41,AR_Invoices!$K:$K,"&gt;0",AR_Invoices!$N:$N,"&lt;=0"))</f>
        <v/>
      </c>
      <c r="D41" s="14">
        <f>IF($A41="","",SUMIFS(AR_Invoices!$K:$K,AR_Invoices!$C:$C,$A41,AR_Invoices!$K:$K,"&gt;0",AR_Invoices!$N:$N,"&gt;=1",AR_Invoices!$N:$N,"&lt;=30"))</f>
        <v/>
      </c>
      <c r="E41" s="14">
        <f>IF($A41="","",SUMIFS(AR_Invoices!$K:$K,AR_Invoices!$C:$C,$A41,AR_Invoices!$K:$K,"&gt;0",AR_Invoices!$N:$N,"&gt;=31",AR_Invoices!$N:$N,"&lt;=60"))</f>
        <v/>
      </c>
      <c r="F41" s="14">
        <f>IF($A41="","",SUMIFS(AR_Invoices!$K:$K,AR_Invoices!$C:$C,$A41,AR_Invoices!$K:$K,"&gt;0",AR_Invoices!$N:$N,"&gt;=61",AR_Invoices!$N:$N,"&lt;=90"))</f>
        <v/>
      </c>
      <c r="G41" s="14">
        <f>IF($A41="","",SUMIFS(AR_Invoices!$K:$K,AR_Invoices!$C:$C,$A41,AR_Invoices!$K:$K,"&gt;0",AR_Invoices!$N:$N,"&gt;=91"))</f>
        <v/>
      </c>
      <c r="H41" s="14">
        <f>IF($A41="","",SUM($C41:$G41))</f>
        <v/>
      </c>
    </row>
    <row r="42">
      <c r="A42" s="11" t="n"/>
      <c r="B42" s="11">
        <f>IF($A42="","",IFERROR(VLOOKUP($A42,Customers!$A:$B,2,FALSE),""))</f>
        <v/>
      </c>
      <c r="C42" s="14">
        <f>IF($A42="","",SUMIFS(AR_Invoices!$K:$K,AR_Invoices!$C:$C,$A42,AR_Invoices!$K:$K,"&gt;0",AR_Invoices!$N:$N,"&lt;=0"))</f>
        <v/>
      </c>
      <c r="D42" s="14">
        <f>IF($A42="","",SUMIFS(AR_Invoices!$K:$K,AR_Invoices!$C:$C,$A42,AR_Invoices!$K:$K,"&gt;0",AR_Invoices!$N:$N,"&gt;=1",AR_Invoices!$N:$N,"&lt;=30"))</f>
        <v/>
      </c>
      <c r="E42" s="14">
        <f>IF($A42="","",SUMIFS(AR_Invoices!$K:$K,AR_Invoices!$C:$C,$A42,AR_Invoices!$K:$K,"&gt;0",AR_Invoices!$N:$N,"&gt;=31",AR_Invoices!$N:$N,"&lt;=60"))</f>
        <v/>
      </c>
      <c r="F42" s="14">
        <f>IF($A42="","",SUMIFS(AR_Invoices!$K:$K,AR_Invoices!$C:$C,$A42,AR_Invoices!$K:$K,"&gt;0",AR_Invoices!$N:$N,"&gt;=61",AR_Invoices!$N:$N,"&lt;=90"))</f>
        <v/>
      </c>
      <c r="G42" s="14">
        <f>IF($A42="","",SUMIFS(AR_Invoices!$K:$K,AR_Invoices!$C:$C,$A42,AR_Invoices!$K:$K,"&gt;0",AR_Invoices!$N:$N,"&gt;=91"))</f>
        <v/>
      </c>
      <c r="H42" s="14">
        <f>IF($A42="","",SUM($C42:$G42))</f>
        <v/>
      </c>
    </row>
    <row r="43">
      <c r="A43" s="11" t="n"/>
      <c r="B43" s="11">
        <f>IF($A43="","",IFERROR(VLOOKUP($A43,Customers!$A:$B,2,FALSE),""))</f>
        <v/>
      </c>
      <c r="C43" s="14">
        <f>IF($A43="","",SUMIFS(AR_Invoices!$K:$K,AR_Invoices!$C:$C,$A43,AR_Invoices!$K:$K,"&gt;0",AR_Invoices!$N:$N,"&lt;=0"))</f>
        <v/>
      </c>
      <c r="D43" s="14">
        <f>IF($A43="","",SUMIFS(AR_Invoices!$K:$K,AR_Invoices!$C:$C,$A43,AR_Invoices!$K:$K,"&gt;0",AR_Invoices!$N:$N,"&gt;=1",AR_Invoices!$N:$N,"&lt;=30"))</f>
        <v/>
      </c>
      <c r="E43" s="14">
        <f>IF($A43="","",SUMIFS(AR_Invoices!$K:$K,AR_Invoices!$C:$C,$A43,AR_Invoices!$K:$K,"&gt;0",AR_Invoices!$N:$N,"&gt;=31",AR_Invoices!$N:$N,"&lt;=60"))</f>
        <v/>
      </c>
      <c r="F43" s="14">
        <f>IF($A43="","",SUMIFS(AR_Invoices!$K:$K,AR_Invoices!$C:$C,$A43,AR_Invoices!$K:$K,"&gt;0",AR_Invoices!$N:$N,"&gt;=61",AR_Invoices!$N:$N,"&lt;=90"))</f>
        <v/>
      </c>
      <c r="G43" s="14">
        <f>IF($A43="","",SUMIFS(AR_Invoices!$K:$K,AR_Invoices!$C:$C,$A43,AR_Invoices!$K:$K,"&gt;0",AR_Invoices!$N:$N,"&gt;=91"))</f>
        <v/>
      </c>
      <c r="H43" s="14">
        <f>IF($A43="","",SUM($C43:$G43))</f>
        <v/>
      </c>
    </row>
    <row r="44">
      <c r="A44" s="11" t="n"/>
      <c r="B44" s="11">
        <f>IF($A44="","",IFERROR(VLOOKUP($A44,Customers!$A:$B,2,FALSE),""))</f>
        <v/>
      </c>
      <c r="C44" s="14">
        <f>IF($A44="","",SUMIFS(AR_Invoices!$K:$K,AR_Invoices!$C:$C,$A44,AR_Invoices!$K:$K,"&gt;0",AR_Invoices!$N:$N,"&lt;=0"))</f>
        <v/>
      </c>
      <c r="D44" s="14">
        <f>IF($A44="","",SUMIFS(AR_Invoices!$K:$K,AR_Invoices!$C:$C,$A44,AR_Invoices!$K:$K,"&gt;0",AR_Invoices!$N:$N,"&gt;=1",AR_Invoices!$N:$N,"&lt;=30"))</f>
        <v/>
      </c>
      <c r="E44" s="14">
        <f>IF($A44="","",SUMIFS(AR_Invoices!$K:$K,AR_Invoices!$C:$C,$A44,AR_Invoices!$K:$K,"&gt;0",AR_Invoices!$N:$N,"&gt;=31",AR_Invoices!$N:$N,"&lt;=60"))</f>
        <v/>
      </c>
      <c r="F44" s="14">
        <f>IF($A44="","",SUMIFS(AR_Invoices!$K:$K,AR_Invoices!$C:$C,$A44,AR_Invoices!$K:$K,"&gt;0",AR_Invoices!$N:$N,"&gt;=61",AR_Invoices!$N:$N,"&lt;=90"))</f>
        <v/>
      </c>
      <c r="G44" s="14">
        <f>IF($A44="","",SUMIFS(AR_Invoices!$K:$K,AR_Invoices!$C:$C,$A44,AR_Invoices!$K:$K,"&gt;0",AR_Invoices!$N:$N,"&gt;=91"))</f>
        <v/>
      </c>
      <c r="H44" s="14">
        <f>IF($A44="","",SUM($C44:$G44))</f>
        <v/>
      </c>
    </row>
    <row r="45">
      <c r="A45" s="11" t="n"/>
      <c r="B45" s="11">
        <f>IF($A45="","",IFERROR(VLOOKUP($A45,Customers!$A:$B,2,FALSE),""))</f>
        <v/>
      </c>
      <c r="C45" s="14">
        <f>IF($A45="","",SUMIFS(AR_Invoices!$K:$K,AR_Invoices!$C:$C,$A45,AR_Invoices!$K:$K,"&gt;0",AR_Invoices!$N:$N,"&lt;=0"))</f>
        <v/>
      </c>
      <c r="D45" s="14">
        <f>IF($A45="","",SUMIFS(AR_Invoices!$K:$K,AR_Invoices!$C:$C,$A45,AR_Invoices!$K:$K,"&gt;0",AR_Invoices!$N:$N,"&gt;=1",AR_Invoices!$N:$N,"&lt;=30"))</f>
        <v/>
      </c>
      <c r="E45" s="14">
        <f>IF($A45="","",SUMIFS(AR_Invoices!$K:$K,AR_Invoices!$C:$C,$A45,AR_Invoices!$K:$K,"&gt;0",AR_Invoices!$N:$N,"&gt;=31",AR_Invoices!$N:$N,"&lt;=60"))</f>
        <v/>
      </c>
      <c r="F45" s="14">
        <f>IF($A45="","",SUMIFS(AR_Invoices!$K:$K,AR_Invoices!$C:$C,$A45,AR_Invoices!$K:$K,"&gt;0",AR_Invoices!$N:$N,"&gt;=61",AR_Invoices!$N:$N,"&lt;=90"))</f>
        <v/>
      </c>
      <c r="G45" s="14">
        <f>IF($A45="","",SUMIFS(AR_Invoices!$K:$K,AR_Invoices!$C:$C,$A45,AR_Invoices!$K:$K,"&gt;0",AR_Invoices!$N:$N,"&gt;=91"))</f>
        <v/>
      </c>
      <c r="H45" s="14">
        <f>IF($A45="","",SUM($C45:$G45))</f>
        <v/>
      </c>
    </row>
    <row r="46">
      <c r="A46" s="11" t="n"/>
      <c r="B46" s="11">
        <f>IF($A46="","",IFERROR(VLOOKUP($A46,Customers!$A:$B,2,FALSE),""))</f>
        <v/>
      </c>
      <c r="C46" s="14">
        <f>IF($A46="","",SUMIFS(AR_Invoices!$K:$K,AR_Invoices!$C:$C,$A46,AR_Invoices!$K:$K,"&gt;0",AR_Invoices!$N:$N,"&lt;=0"))</f>
        <v/>
      </c>
      <c r="D46" s="14">
        <f>IF($A46="","",SUMIFS(AR_Invoices!$K:$K,AR_Invoices!$C:$C,$A46,AR_Invoices!$K:$K,"&gt;0",AR_Invoices!$N:$N,"&gt;=1",AR_Invoices!$N:$N,"&lt;=30"))</f>
        <v/>
      </c>
      <c r="E46" s="14">
        <f>IF($A46="","",SUMIFS(AR_Invoices!$K:$K,AR_Invoices!$C:$C,$A46,AR_Invoices!$K:$K,"&gt;0",AR_Invoices!$N:$N,"&gt;=31",AR_Invoices!$N:$N,"&lt;=60"))</f>
        <v/>
      </c>
      <c r="F46" s="14">
        <f>IF($A46="","",SUMIFS(AR_Invoices!$K:$K,AR_Invoices!$C:$C,$A46,AR_Invoices!$K:$K,"&gt;0",AR_Invoices!$N:$N,"&gt;=61",AR_Invoices!$N:$N,"&lt;=90"))</f>
        <v/>
      </c>
      <c r="G46" s="14">
        <f>IF($A46="","",SUMIFS(AR_Invoices!$K:$K,AR_Invoices!$C:$C,$A46,AR_Invoices!$K:$K,"&gt;0",AR_Invoices!$N:$N,"&gt;=91"))</f>
        <v/>
      </c>
      <c r="H46" s="14">
        <f>IF($A46="","",SUM($C46:$G46))</f>
        <v/>
      </c>
    </row>
    <row r="47">
      <c r="A47" s="11" t="n"/>
      <c r="B47" s="11">
        <f>IF($A47="","",IFERROR(VLOOKUP($A47,Customers!$A:$B,2,FALSE),""))</f>
        <v/>
      </c>
      <c r="C47" s="14">
        <f>IF($A47="","",SUMIFS(AR_Invoices!$K:$K,AR_Invoices!$C:$C,$A47,AR_Invoices!$K:$K,"&gt;0",AR_Invoices!$N:$N,"&lt;=0"))</f>
        <v/>
      </c>
      <c r="D47" s="14">
        <f>IF($A47="","",SUMIFS(AR_Invoices!$K:$K,AR_Invoices!$C:$C,$A47,AR_Invoices!$K:$K,"&gt;0",AR_Invoices!$N:$N,"&gt;=1",AR_Invoices!$N:$N,"&lt;=30"))</f>
        <v/>
      </c>
      <c r="E47" s="14">
        <f>IF($A47="","",SUMIFS(AR_Invoices!$K:$K,AR_Invoices!$C:$C,$A47,AR_Invoices!$K:$K,"&gt;0",AR_Invoices!$N:$N,"&gt;=31",AR_Invoices!$N:$N,"&lt;=60"))</f>
        <v/>
      </c>
      <c r="F47" s="14">
        <f>IF($A47="","",SUMIFS(AR_Invoices!$K:$K,AR_Invoices!$C:$C,$A47,AR_Invoices!$K:$K,"&gt;0",AR_Invoices!$N:$N,"&gt;=61",AR_Invoices!$N:$N,"&lt;=90"))</f>
        <v/>
      </c>
      <c r="G47" s="14">
        <f>IF($A47="","",SUMIFS(AR_Invoices!$K:$K,AR_Invoices!$C:$C,$A47,AR_Invoices!$K:$K,"&gt;0",AR_Invoices!$N:$N,"&gt;=91"))</f>
        <v/>
      </c>
      <c r="H47" s="14">
        <f>IF($A47="","",SUM($C47:$G47))</f>
        <v/>
      </c>
    </row>
    <row r="48">
      <c r="A48" s="11" t="n"/>
      <c r="B48" s="11">
        <f>IF($A48="","",IFERROR(VLOOKUP($A48,Customers!$A:$B,2,FALSE),""))</f>
        <v/>
      </c>
      <c r="C48" s="14">
        <f>IF($A48="","",SUMIFS(AR_Invoices!$K:$K,AR_Invoices!$C:$C,$A48,AR_Invoices!$K:$K,"&gt;0",AR_Invoices!$N:$N,"&lt;=0"))</f>
        <v/>
      </c>
      <c r="D48" s="14">
        <f>IF($A48="","",SUMIFS(AR_Invoices!$K:$K,AR_Invoices!$C:$C,$A48,AR_Invoices!$K:$K,"&gt;0",AR_Invoices!$N:$N,"&gt;=1",AR_Invoices!$N:$N,"&lt;=30"))</f>
        <v/>
      </c>
      <c r="E48" s="14">
        <f>IF($A48="","",SUMIFS(AR_Invoices!$K:$K,AR_Invoices!$C:$C,$A48,AR_Invoices!$K:$K,"&gt;0",AR_Invoices!$N:$N,"&gt;=31",AR_Invoices!$N:$N,"&lt;=60"))</f>
        <v/>
      </c>
      <c r="F48" s="14">
        <f>IF($A48="","",SUMIFS(AR_Invoices!$K:$K,AR_Invoices!$C:$C,$A48,AR_Invoices!$K:$K,"&gt;0",AR_Invoices!$N:$N,"&gt;=61",AR_Invoices!$N:$N,"&lt;=90"))</f>
        <v/>
      </c>
      <c r="G48" s="14">
        <f>IF($A48="","",SUMIFS(AR_Invoices!$K:$K,AR_Invoices!$C:$C,$A48,AR_Invoices!$K:$K,"&gt;0",AR_Invoices!$N:$N,"&gt;=91"))</f>
        <v/>
      </c>
      <c r="H48" s="14">
        <f>IF($A48="","",SUM($C48:$G48))</f>
        <v/>
      </c>
    </row>
    <row r="49">
      <c r="A49" s="11" t="n"/>
      <c r="B49" s="11">
        <f>IF($A49="","",IFERROR(VLOOKUP($A49,Customers!$A:$B,2,FALSE),""))</f>
        <v/>
      </c>
      <c r="C49" s="14">
        <f>IF($A49="","",SUMIFS(AR_Invoices!$K:$K,AR_Invoices!$C:$C,$A49,AR_Invoices!$K:$K,"&gt;0",AR_Invoices!$N:$N,"&lt;=0"))</f>
        <v/>
      </c>
      <c r="D49" s="14">
        <f>IF($A49="","",SUMIFS(AR_Invoices!$K:$K,AR_Invoices!$C:$C,$A49,AR_Invoices!$K:$K,"&gt;0",AR_Invoices!$N:$N,"&gt;=1",AR_Invoices!$N:$N,"&lt;=30"))</f>
        <v/>
      </c>
      <c r="E49" s="14">
        <f>IF($A49="","",SUMIFS(AR_Invoices!$K:$K,AR_Invoices!$C:$C,$A49,AR_Invoices!$K:$K,"&gt;0",AR_Invoices!$N:$N,"&gt;=31",AR_Invoices!$N:$N,"&lt;=60"))</f>
        <v/>
      </c>
      <c r="F49" s="14">
        <f>IF($A49="","",SUMIFS(AR_Invoices!$K:$K,AR_Invoices!$C:$C,$A49,AR_Invoices!$K:$K,"&gt;0",AR_Invoices!$N:$N,"&gt;=61",AR_Invoices!$N:$N,"&lt;=90"))</f>
        <v/>
      </c>
      <c r="G49" s="14">
        <f>IF($A49="","",SUMIFS(AR_Invoices!$K:$K,AR_Invoices!$C:$C,$A49,AR_Invoices!$K:$K,"&gt;0",AR_Invoices!$N:$N,"&gt;=91"))</f>
        <v/>
      </c>
      <c r="H49" s="14">
        <f>IF($A49="","",SUM($C49:$G49))</f>
        <v/>
      </c>
    </row>
    <row r="50">
      <c r="A50" s="11" t="n"/>
      <c r="B50" s="11">
        <f>IF($A50="","",IFERROR(VLOOKUP($A50,Customers!$A:$B,2,FALSE),""))</f>
        <v/>
      </c>
      <c r="C50" s="14">
        <f>IF($A50="","",SUMIFS(AR_Invoices!$K:$K,AR_Invoices!$C:$C,$A50,AR_Invoices!$K:$K,"&gt;0",AR_Invoices!$N:$N,"&lt;=0"))</f>
        <v/>
      </c>
      <c r="D50" s="14">
        <f>IF($A50="","",SUMIFS(AR_Invoices!$K:$K,AR_Invoices!$C:$C,$A50,AR_Invoices!$K:$K,"&gt;0",AR_Invoices!$N:$N,"&gt;=1",AR_Invoices!$N:$N,"&lt;=30"))</f>
        <v/>
      </c>
      <c r="E50" s="14">
        <f>IF($A50="","",SUMIFS(AR_Invoices!$K:$K,AR_Invoices!$C:$C,$A50,AR_Invoices!$K:$K,"&gt;0",AR_Invoices!$N:$N,"&gt;=31",AR_Invoices!$N:$N,"&lt;=60"))</f>
        <v/>
      </c>
      <c r="F50" s="14">
        <f>IF($A50="","",SUMIFS(AR_Invoices!$K:$K,AR_Invoices!$C:$C,$A50,AR_Invoices!$K:$K,"&gt;0",AR_Invoices!$N:$N,"&gt;=61",AR_Invoices!$N:$N,"&lt;=90"))</f>
        <v/>
      </c>
      <c r="G50" s="14">
        <f>IF($A50="","",SUMIFS(AR_Invoices!$K:$K,AR_Invoices!$C:$C,$A50,AR_Invoices!$K:$K,"&gt;0",AR_Invoices!$N:$N,"&gt;=91"))</f>
        <v/>
      </c>
      <c r="H50" s="14">
        <f>IF($A50="","",SUM($C50:$G50))</f>
        <v/>
      </c>
    </row>
    <row r="51">
      <c r="A51" s="11" t="n"/>
      <c r="B51" s="11">
        <f>IF($A51="","",IFERROR(VLOOKUP($A51,Customers!$A:$B,2,FALSE),""))</f>
        <v/>
      </c>
      <c r="C51" s="14">
        <f>IF($A51="","",SUMIFS(AR_Invoices!$K:$K,AR_Invoices!$C:$C,$A51,AR_Invoices!$K:$K,"&gt;0",AR_Invoices!$N:$N,"&lt;=0"))</f>
        <v/>
      </c>
      <c r="D51" s="14">
        <f>IF($A51="","",SUMIFS(AR_Invoices!$K:$K,AR_Invoices!$C:$C,$A51,AR_Invoices!$K:$K,"&gt;0",AR_Invoices!$N:$N,"&gt;=1",AR_Invoices!$N:$N,"&lt;=30"))</f>
        <v/>
      </c>
      <c r="E51" s="14">
        <f>IF($A51="","",SUMIFS(AR_Invoices!$K:$K,AR_Invoices!$C:$C,$A51,AR_Invoices!$K:$K,"&gt;0",AR_Invoices!$N:$N,"&gt;=31",AR_Invoices!$N:$N,"&lt;=60"))</f>
        <v/>
      </c>
      <c r="F51" s="14">
        <f>IF($A51="","",SUMIFS(AR_Invoices!$K:$K,AR_Invoices!$C:$C,$A51,AR_Invoices!$K:$K,"&gt;0",AR_Invoices!$N:$N,"&gt;=61",AR_Invoices!$N:$N,"&lt;=90"))</f>
        <v/>
      </c>
      <c r="G51" s="14">
        <f>IF($A51="","",SUMIFS(AR_Invoices!$K:$K,AR_Invoices!$C:$C,$A51,AR_Invoices!$K:$K,"&gt;0",AR_Invoices!$N:$N,"&gt;=91"))</f>
        <v/>
      </c>
      <c r="H51" s="14">
        <f>IF($A51="","",SUM($C51:$G51))</f>
        <v/>
      </c>
    </row>
    <row r="52">
      <c r="A52" s="11" t="n"/>
      <c r="B52" s="11">
        <f>IF($A52="","",IFERROR(VLOOKUP($A52,Customers!$A:$B,2,FALSE),""))</f>
        <v/>
      </c>
      <c r="C52" s="14">
        <f>IF($A52="","",SUMIFS(AR_Invoices!$K:$K,AR_Invoices!$C:$C,$A52,AR_Invoices!$K:$K,"&gt;0",AR_Invoices!$N:$N,"&lt;=0"))</f>
        <v/>
      </c>
      <c r="D52" s="14">
        <f>IF($A52="","",SUMIFS(AR_Invoices!$K:$K,AR_Invoices!$C:$C,$A52,AR_Invoices!$K:$K,"&gt;0",AR_Invoices!$N:$N,"&gt;=1",AR_Invoices!$N:$N,"&lt;=30"))</f>
        <v/>
      </c>
      <c r="E52" s="14">
        <f>IF($A52="","",SUMIFS(AR_Invoices!$K:$K,AR_Invoices!$C:$C,$A52,AR_Invoices!$K:$K,"&gt;0",AR_Invoices!$N:$N,"&gt;=31",AR_Invoices!$N:$N,"&lt;=60"))</f>
        <v/>
      </c>
      <c r="F52" s="14">
        <f>IF($A52="","",SUMIFS(AR_Invoices!$K:$K,AR_Invoices!$C:$C,$A52,AR_Invoices!$K:$K,"&gt;0",AR_Invoices!$N:$N,"&gt;=61",AR_Invoices!$N:$N,"&lt;=90"))</f>
        <v/>
      </c>
      <c r="G52" s="14">
        <f>IF($A52="","",SUMIFS(AR_Invoices!$K:$K,AR_Invoices!$C:$C,$A52,AR_Invoices!$K:$K,"&gt;0",AR_Invoices!$N:$N,"&gt;=91"))</f>
        <v/>
      </c>
      <c r="H52" s="14">
        <f>IF($A52="","",SUM($C52:$G52))</f>
        <v/>
      </c>
    </row>
    <row r="53">
      <c r="A53" s="11" t="n"/>
      <c r="B53" s="11">
        <f>IF($A53="","",IFERROR(VLOOKUP($A53,Customers!$A:$B,2,FALSE),""))</f>
        <v/>
      </c>
      <c r="C53" s="14">
        <f>IF($A53="","",SUMIFS(AR_Invoices!$K:$K,AR_Invoices!$C:$C,$A53,AR_Invoices!$K:$K,"&gt;0",AR_Invoices!$N:$N,"&lt;=0"))</f>
        <v/>
      </c>
      <c r="D53" s="14">
        <f>IF($A53="","",SUMIFS(AR_Invoices!$K:$K,AR_Invoices!$C:$C,$A53,AR_Invoices!$K:$K,"&gt;0",AR_Invoices!$N:$N,"&gt;=1",AR_Invoices!$N:$N,"&lt;=30"))</f>
        <v/>
      </c>
      <c r="E53" s="14">
        <f>IF($A53="","",SUMIFS(AR_Invoices!$K:$K,AR_Invoices!$C:$C,$A53,AR_Invoices!$K:$K,"&gt;0",AR_Invoices!$N:$N,"&gt;=31",AR_Invoices!$N:$N,"&lt;=60"))</f>
        <v/>
      </c>
      <c r="F53" s="14">
        <f>IF($A53="","",SUMIFS(AR_Invoices!$K:$K,AR_Invoices!$C:$C,$A53,AR_Invoices!$K:$K,"&gt;0",AR_Invoices!$N:$N,"&gt;=61",AR_Invoices!$N:$N,"&lt;=90"))</f>
        <v/>
      </c>
      <c r="G53" s="14">
        <f>IF($A53="","",SUMIFS(AR_Invoices!$K:$K,AR_Invoices!$C:$C,$A53,AR_Invoices!$K:$K,"&gt;0",AR_Invoices!$N:$N,"&gt;=91"))</f>
        <v/>
      </c>
      <c r="H53" s="14">
        <f>IF($A53="","",SUM($C53:$G53))</f>
        <v/>
      </c>
    </row>
    <row r="54">
      <c r="A54" s="11" t="n"/>
      <c r="B54" s="11">
        <f>IF($A54="","",IFERROR(VLOOKUP($A54,Customers!$A:$B,2,FALSE),""))</f>
        <v/>
      </c>
      <c r="C54" s="14">
        <f>IF($A54="","",SUMIFS(AR_Invoices!$K:$K,AR_Invoices!$C:$C,$A54,AR_Invoices!$K:$K,"&gt;0",AR_Invoices!$N:$N,"&lt;=0"))</f>
        <v/>
      </c>
      <c r="D54" s="14">
        <f>IF($A54="","",SUMIFS(AR_Invoices!$K:$K,AR_Invoices!$C:$C,$A54,AR_Invoices!$K:$K,"&gt;0",AR_Invoices!$N:$N,"&gt;=1",AR_Invoices!$N:$N,"&lt;=30"))</f>
        <v/>
      </c>
      <c r="E54" s="14">
        <f>IF($A54="","",SUMIFS(AR_Invoices!$K:$K,AR_Invoices!$C:$C,$A54,AR_Invoices!$K:$K,"&gt;0",AR_Invoices!$N:$N,"&gt;=31",AR_Invoices!$N:$N,"&lt;=60"))</f>
        <v/>
      </c>
      <c r="F54" s="14">
        <f>IF($A54="","",SUMIFS(AR_Invoices!$K:$K,AR_Invoices!$C:$C,$A54,AR_Invoices!$K:$K,"&gt;0",AR_Invoices!$N:$N,"&gt;=61",AR_Invoices!$N:$N,"&lt;=90"))</f>
        <v/>
      </c>
      <c r="G54" s="14">
        <f>IF($A54="","",SUMIFS(AR_Invoices!$K:$K,AR_Invoices!$C:$C,$A54,AR_Invoices!$K:$K,"&gt;0",AR_Invoices!$N:$N,"&gt;=91"))</f>
        <v/>
      </c>
      <c r="H54" s="14">
        <f>IF($A54="","",SUM($C54:$G54))</f>
        <v/>
      </c>
    </row>
    <row r="55">
      <c r="A55" s="11" t="n"/>
      <c r="B55" s="11">
        <f>IF($A55="","",IFERROR(VLOOKUP($A55,Customers!$A:$B,2,FALSE),""))</f>
        <v/>
      </c>
      <c r="C55" s="14">
        <f>IF($A55="","",SUMIFS(AR_Invoices!$K:$K,AR_Invoices!$C:$C,$A55,AR_Invoices!$K:$K,"&gt;0",AR_Invoices!$N:$N,"&lt;=0"))</f>
        <v/>
      </c>
      <c r="D55" s="14">
        <f>IF($A55="","",SUMIFS(AR_Invoices!$K:$K,AR_Invoices!$C:$C,$A55,AR_Invoices!$K:$K,"&gt;0",AR_Invoices!$N:$N,"&gt;=1",AR_Invoices!$N:$N,"&lt;=30"))</f>
        <v/>
      </c>
      <c r="E55" s="14">
        <f>IF($A55="","",SUMIFS(AR_Invoices!$K:$K,AR_Invoices!$C:$C,$A55,AR_Invoices!$K:$K,"&gt;0",AR_Invoices!$N:$N,"&gt;=31",AR_Invoices!$N:$N,"&lt;=60"))</f>
        <v/>
      </c>
      <c r="F55" s="14">
        <f>IF($A55="","",SUMIFS(AR_Invoices!$K:$K,AR_Invoices!$C:$C,$A55,AR_Invoices!$K:$K,"&gt;0",AR_Invoices!$N:$N,"&gt;=61",AR_Invoices!$N:$N,"&lt;=90"))</f>
        <v/>
      </c>
      <c r="G55" s="14">
        <f>IF($A55="","",SUMIFS(AR_Invoices!$K:$K,AR_Invoices!$C:$C,$A55,AR_Invoices!$K:$K,"&gt;0",AR_Invoices!$N:$N,"&gt;=91"))</f>
        <v/>
      </c>
      <c r="H55" s="14">
        <f>IF($A55="","",SUM($C55:$G55))</f>
        <v/>
      </c>
    </row>
    <row r="56">
      <c r="A56" s="11" t="n"/>
      <c r="B56" s="11">
        <f>IF($A56="","",IFERROR(VLOOKUP($A56,Customers!$A:$B,2,FALSE),""))</f>
        <v/>
      </c>
      <c r="C56" s="14">
        <f>IF($A56="","",SUMIFS(AR_Invoices!$K:$K,AR_Invoices!$C:$C,$A56,AR_Invoices!$K:$K,"&gt;0",AR_Invoices!$N:$N,"&lt;=0"))</f>
        <v/>
      </c>
      <c r="D56" s="14">
        <f>IF($A56="","",SUMIFS(AR_Invoices!$K:$K,AR_Invoices!$C:$C,$A56,AR_Invoices!$K:$K,"&gt;0",AR_Invoices!$N:$N,"&gt;=1",AR_Invoices!$N:$N,"&lt;=30"))</f>
        <v/>
      </c>
      <c r="E56" s="14">
        <f>IF($A56="","",SUMIFS(AR_Invoices!$K:$K,AR_Invoices!$C:$C,$A56,AR_Invoices!$K:$K,"&gt;0",AR_Invoices!$N:$N,"&gt;=31",AR_Invoices!$N:$N,"&lt;=60"))</f>
        <v/>
      </c>
      <c r="F56" s="14">
        <f>IF($A56="","",SUMIFS(AR_Invoices!$K:$K,AR_Invoices!$C:$C,$A56,AR_Invoices!$K:$K,"&gt;0",AR_Invoices!$N:$N,"&gt;=61",AR_Invoices!$N:$N,"&lt;=90"))</f>
        <v/>
      </c>
      <c r="G56" s="14">
        <f>IF($A56="","",SUMIFS(AR_Invoices!$K:$K,AR_Invoices!$C:$C,$A56,AR_Invoices!$K:$K,"&gt;0",AR_Invoices!$N:$N,"&gt;=91"))</f>
        <v/>
      </c>
      <c r="H56" s="14">
        <f>IF($A56="","",SUM($C56:$G56))</f>
        <v/>
      </c>
    </row>
    <row r="57">
      <c r="A57" s="11" t="n"/>
      <c r="B57" s="11">
        <f>IF($A57="","",IFERROR(VLOOKUP($A57,Customers!$A:$B,2,FALSE),""))</f>
        <v/>
      </c>
      <c r="C57" s="14">
        <f>IF($A57="","",SUMIFS(AR_Invoices!$K:$K,AR_Invoices!$C:$C,$A57,AR_Invoices!$K:$K,"&gt;0",AR_Invoices!$N:$N,"&lt;=0"))</f>
        <v/>
      </c>
      <c r="D57" s="14">
        <f>IF($A57="","",SUMIFS(AR_Invoices!$K:$K,AR_Invoices!$C:$C,$A57,AR_Invoices!$K:$K,"&gt;0",AR_Invoices!$N:$N,"&gt;=1",AR_Invoices!$N:$N,"&lt;=30"))</f>
        <v/>
      </c>
      <c r="E57" s="14">
        <f>IF($A57="","",SUMIFS(AR_Invoices!$K:$K,AR_Invoices!$C:$C,$A57,AR_Invoices!$K:$K,"&gt;0",AR_Invoices!$N:$N,"&gt;=31",AR_Invoices!$N:$N,"&lt;=60"))</f>
        <v/>
      </c>
      <c r="F57" s="14">
        <f>IF($A57="","",SUMIFS(AR_Invoices!$K:$K,AR_Invoices!$C:$C,$A57,AR_Invoices!$K:$K,"&gt;0",AR_Invoices!$N:$N,"&gt;=61",AR_Invoices!$N:$N,"&lt;=90"))</f>
        <v/>
      </c>
      <c r="G57" s="14">
        <f>IF($A57="","",SUMIFS(AR_Invoices!$K:$K,AR_Invoices!$C:$C,$A57,AR_Invoices!$K:$K,"&gt;0",AR_Invoices!$N:$N,"&gt;=91"))</f>
        <v/>
      </c>
      <c r="H57" s="14">
        <f>IF($A57="","",SUM($C57:$G57))</f>
        <v/>
      </c>
    </row>
    <row r="58">
      <c r="A58" s="11" t="n"/>
      <c r="B58" s="11">
        <f>IF($A58="","",IFERROR(VLOOKUP($A58,Customers!$A:$B,2,FALSE),""))</f>
        <v/>
      </c>
      <c r="C58" s="14">
        <f>IF($A58="","",SUMIFS(AR_Invoices!$K:$K,AR_Invoices!$C:$C,$A58,AR_Invoices!$K:$K,"&gt;0",AR_Invoices!$N:$N,"&lt;=0"))</f>
        <v/>
      </c>
      <c r="D58" s="14">
        <f>IF($A58="","",SUMIFS(AR_Invoices!$K:$K,AR_Invoices!$C:$C,$A58,AR_Invoices!$K:$K,"&gt;0",AR_Invoices!$N:$N,"&gt;=1",AR_Invoices!$N:$N,"&lt;=30"))</f>
        <v/>
      </c>
      <c r="E58" s="14">
        <f>IF($A58="","",SUMIFS(AR_Invoices!$K:$K,AR_Invoices!$C:$C,$A58,AR_Invoices!$K:$K,"&gt;0",AR_Invoices!$N:$N,"&gt;=31",AR_Invoices!$N:$N,"&lt;=60"))</f>
        <v/>
      </c>
      <c r="F58" s="14">
        <f>IF($A58="","",SUMIFS(AR_Invoices!$K:$K,AR_Invoices!$C:$C,$A58,AR_Invoices!$K:$K,"&gt;0",AR_Invoices!$N:$N,"&gt;=61",AR_Invoices!$N:$N,"&lt;=90"))</f>
        <v/>
      </c>
      <c r="G58" s="14">
        <f>IF($A58="","",SUMIFS(AR_Invoices!$K:$K,AR_Invoices!$C:$C,$A58,AR_Invoices!$K:$K,"&gt;0",AR_Invoices!$N:$N,"&gt;=91"))</f>
        <v/>
      </c>
      <c r="H58" s="14">
        <f>IF($A58="","",SUM($C58:$G58))</f>
        <v/>
      </c>
    </row>
    <row r="59">
      <c r="A59" s="11" t="n"/>
      <c r="B59" s="11">
        <f>IF($A59="","",IFERROR(VLOOKUP($A59,Customers!$A:$B,2,FALSE),""))</f>
        <v/>
      </c>
      <c r="C59" s="14">
        <f>IF($A59="","",SUMIFS(AR_Invoices!$K:$K,AR_Invoices!$C:$C,$A59,AR_Invoices!$K:$K,"&gt;0",AR_Invoices!$N:$N,"&lt;=0"))</f>
        <v/>
      </c>
      <c r="D59" s="14">
        <f>IF($A59="","",SUMIFS(AR_Invoices!$K:$K,AR_Invoices!$C:$C,$A59,AR_Invoices!$K:$K,"&gt;0",AR_Invoices!$N:$N,"&gt;=1",AR_Invoices!$N:$N,"&lt;=30"))</f>
        <v/>
      </c>
      <c r="E59" s="14">
        <f>IF($A59="","",SUMIFS(AR_Invoices!$K:$K,AR_Invoices!$C:$C,$A59,AR_Invoices!$K:$K,"&gt;0",AR_Invoices!$N:$N,"&gt;=31",AR_Invoices!$N:$N,"&lt;=60"))</f>
        <v/>
      </c>
      <c r="F59" s="14">
        <f>IF($A59="","",SUMIFS(AR_Invoices!$K:$K,AR_Invoices!$C:$C,$A59,AR_Invoices!$K:$K,"&gt;0",AR_Invoices!$N:$N,"&gt;=61",AR_Invoices!$N:$N,"&lt;=90"))</f>
        <v/>
      </c>
      <c r="G59" s="14">
        <f>IF($A59="","",SUMIFS(AR_Invoices!$K:$K,AR_Invoices!$C:$C,$A59,AR_Invoices!$K:$K,"&gt;0",AR_Invoices!$N:$N,"&gt;=91"))</f>
        <v/>
      </c>
      <c r="H59" s="14">
        <f>IF($A59="","",SUM($C59:$G59))</f>
        <v/>
      </c>
    </row>
    <row r="60">
      <c r="A60" s="11" t="n"/>
      <c r="B60" s="11">
        <f>IF($A60="","",IFERROR(VLOOKUP($A60,Customers!$A:$B,2,FALSE),""))</f>
        <v/>
      </c>
      <c r="C60" s="14">
        <f>IF($A60="","",SUMIFS(AR_Invoices!$K:$K,AR_Invoices!$C:$C,$A60,AR_Invoices!$K:$K,"&gt;0",AR_Invoices!$N:$N,"&lt;=0"))</f>
        <v/>
      </c>
      <c r="D60" s="14">
        <f>IF($A60="","",SUMIFS(AR_Invoices!$K:$K,AR_Invoices!$C:$C,$A60,AR_Invoices!$K:$K,"&gt;0",AR_Invoices!$N:$N,"&gt;=1",AR_Invoices!$N:$N,"&lt;=30"))</f>
        <v/>
      </c>
      <c r="E60" s="14">
        <f>IF($A60="","",SUMIFS(AR_Invoices!$K:$K,AR_Invoices!$C:$C,$A60,AR_Invoices!$K:$K,"&gt;0",AR_Invoices!$N:$N,"&gt;=31",AR_Invoices!$N:$N,"&lt;=60"))</f>
        <v/>
      </c>
      <c r="F60" s="14">
        <f>IF($A60="","",SUMIFS(AR_Invoices!$K:$K,AR_Invoices!$C:$C,$A60,AR_Invoices!$K:$K,"&gt;0",AR_Invoices!$N:$N,"&gt;=61",AR_Invoices!$N:$N,"&lt;=90"))</f>
        <v/>
      </c>
      <c r="G60" s="14">
        <f>IF($A60="","",SUMIFS(AR_Invoices!$K:$K,AR_Invoices!$C:$C,$A60,AR_Invoices!$K:$K,"&gt;0",AR_Invoices!$N:$N,"&gt;=91"))</f>
        <v/>
      </c>
      <c r="H60" s="14">
        <f>IF($A60="","",SUM($C60:$G60))</f>
        <v/>
      </c>
    </row>
    <row r="61">
      <c r="A61" s="11" t="n"/>
      <c r="B61" s="11">
        <f>IF($A61="","",IFERROR(VLOOKUP($A61,Customers!$A:$B,2,FALSE),""))</f>
        <v/>
      </c>
      <c r="C61" s="14">
        <f>IF($A61="","",SUMIFS(AR_Invoices!$K:$K,AR_Invoices!$C:$C,$A61,AR_Invoices!$K:$K,"&gt;0",AR_Invoices!$N:$N,"&lt;=0"))</f>
        <v/>
      </c>
      <c r="D61" s="14">
        <f>IF($A61="","",SUMIFS(AR_Invoices!$K:$K,AR_Invoices!$C:$C,$A61,AR_Invoices!$K:$K,"&gt;0",AR_Invoices!$N:$N,"&gt;=1",AR_Invoices!$N:$N,"&lt;=30"))</f>
        <v/>
      </c>
      <c r="E61" s="14">
        <f>IF($A61="","",SUMIFS(AR_Invoices!$K:$K,AR_Invoices!$C:$C,$A61,AR_Invoices!$K:$K,"&gt;0",AR_Invoices!$N:$N,"&gt;=31",AR_Invoices!$N:$N,"&lt;=60"))</f>
        <v/>
      </c>
      <c r="F61" s="14">
        <f>IF($A61="","",SUMIFS(AR_Invoices!$K:$K,AR_Invoices!$C:$C,$A61,AR_Invoices!$K:$K,"&gt;0",AR_Invoices!$N:$N,"&gt;=61",AR_Invoices!$N:$N,"&lt;=90"))</f>
        <v/>
      </c>
      <c r="G61" s="14">
        <f>IF($A61="","",SUMIFS(AR_Invoices!$K:$K,AR_Invoices!$C:$C,$A61,AR_Invoices!$K:$K,"&gt;0",AR_Invoices!$N:$N,"&gt;=91"))</f>
        <v/>
      </c>
      <c r="H61" s="14">
        <f>IF($A61="","",SUM($C61:$G61))</f>
        <v/>
      </c>
    </row>
    <row r="62">
      <c r="A62" s="11" t="n"/>
      <c r="B62" s="11">
        <f>IF($A62="","",IFERROR(VLOOKUP($A62,Customers!$A:$B,2,FALSE),""))</f>
        <v/>
      </c>
      <c r="C62" s="14">
        <f>IF($A62="","",SUMIFS(AR_Invoices!$K:$K,AR_Invoices!$C:$C,$A62,AR_Invoices!$K:$K,"&gt;0",AR_Invoices!$N:$N,"&lt;=0"))</f>
        <v/>
      </c>
      <c r="D62" s="14">
        <f>IF($A62="","",SUMIFS(AR_Invoices!$K:$K,AR_Invoices!$C:$C,$A62,AR_Invoices!$K:$K,"&gt;0",AR_Invoices!$N:$N,"&gt;=1",AR_Invoices!$N:$N,"&lt;=30"))</f>
        <v/>
      </c>
      <c r="E62" s="14">
        <f>IF($A62="","",SUMIFS(AR_Invoices!$K:$K,AR_Invoices!$C:$C,$A62,AR_Invoices!$K:$K,"&gt;0",AR_Invoices!$N:$N,"&gt;=31",AR_Invoices!$N:$N,"&lt;=60"))</f>
        <v/>
      </c>
      <c r="F62" s="14">
        <f>IF($A62="","",SUMIFS(AR_Invoices!$K:$K,AR_Invoices!$C:$C,$A62,AR_Invoices!$K:$K,"&gt;0",AR_Invoices!$N:$N,"&gt;=61",AR_Invoices!$N:$N,"&lt;=90"))</f>
        <v/>
      </c>
      <c r="G62" s="14">
        <f>IF($A62="","",SUMIFS(AR_Invoices!$K:$K,AR_Invoices!$C:$C,$A62,AR_Invoices!$K:$K,"&gt;0",AR_Invoices!$N:$N,"&gt;=91"))</f>
        <v/>
      </c>
      <c r="H62" s="14">
        <f>IF($A62="","",SUM($C62:$G62))</f>
        <v/>
      </c>
    </row>
    <row r="63">
      <c r="A63" s="11" t="n"/>
      <c r="B63" s="11">
        <f>IF($A63="","",IFERROR(VLOOKUP($A63,Customers!$A:$B,2,FALSE),""))</f>
        <v/>
      </c>
      <c r="C63" s="14">
        <f>IF($A63="","",SUMIFS(AR_Invoices!$K:$K,AR_Invoices!$C:$C,$A63,AR_Invoices!$K:$K,"&gt;0",AR_Invoices!$N:$N,"&lt;=0"))</f>
        <v/>
      </c>
      <c r="D63" s="14">
        <f>IF($A63="","",SUMIFS(AR_Invoices!$K:$K,AR_Invoices!$C:$C,$A63,AR_Invoices!$K:$K,"&gt;0",AR_Invoices!$N:$N,"&gt;=1",AR_Invoices!$N:$N,"&lt;=30"))</f>
        <v/>
      </c>
      <c r="E63" s="14">
        <f>IF($A63="","",SUMIFS(AR_Invoices!$K:$K,AR_Invoices!$C:$C,$A63,AR_Invoices!$K:$K,"&gt;0",AR_Invoices!$N:$N,"&gt;=31",AR_Invoices!$N:$N,"&lt;=60"))</f>
        <v/>
      </c>
      <c r="F63" s="14">
        <f>IF($A63="","",SUMIFS(AR_Invoices!$K:$K,AR_Invoices!$C:$C,$A63,AR_Invoices!$K:$K,"&gt;0",AR_Invoices!$N:$N,"&gt;=61",AR_Invoices!$N:$N,"&lt;=90"))</f>
        <v/>
      </c>
      <c r="G63" s="14">
        <f>IF($A63="","",SUMIFS(AR_Invoices!$K:$K,AR_Invoices!$C:$C,$A63,AR_Invoices!$K:$K,"&gt;0",AR_Invoices!$N:$N,"&gt;=91"))</f>
        <v/>
      </c>
      <c r="H63" s="14">
        <f>IF($A63="","",SUM($C63:$G63))</f>
        <v/>
      </c>
    </row>
    <row r="64">
      <c r="A64" s="11" t="n"/>
      <c r="B64" s="11">
        <f>IF($A64="","",IFERROR(VLOOKUP($A64,Customers!$A:$B,2,FALSE),""))</f>
        <v/>
      </c>
      <c r="C64" s="14">
        <f>IF($A64="","",SUMIFS(AR_Invoices!$K:$K,AR_Invoices!$C:$C,$A64,AR_Invoices!$K:$K,"&gt;0",AR_Invoices!$N:$N,"&lt;=0"))</f>
        <v/>
      </c>
      <c r="D64" s="14">
        <f>IF($A64="","",SUMIFS(AR_Invoices!$K:$K,AR_Invoices!$C:$C,$A64,AR_Invoices!$K:$K,"&gt;0",AR_Invoices!$N:$N,"&gt;=1",AR_Invoices!$N:$N,"&lt;=30"))</f>
        <v/>
      </c>
      <c r="E64" s="14">
        <f>IF($A64="","",SUMIFS(AR_Invoices!$K:$K,AR_Invoices!$C:$C,$A64,AR_Invoices!$K:$K,"&gt;0",AR_Invoices!$N:$N,"&gt;=31",AR_Invoices!$N:$N,"&lt;=60"))</f>
        <v/>
      </c>
      <c r="F64" s="14">
        <f>IF($A64="","",SUMIFS(AR_Invoices!$K:$K,AR_Invoices!$C:$C,$A64,AR_Invoices!$K:$K,"&gt;0",AR_Invoices!$N:$N,"&gt;=61",AR_Invoices!$N:$N,"&lt;=90"))</f>
        <v/>
      </c>
      <c r="G64" s="14">
        <f>IF($A64="","",SUMIFS(AR_Invoices!$K:$K,AR_Invoices!$C:$C,$A64,AR_Invoices!$K:$K,"&gt;0",AR_Invoices!$N:$N,"&gt;=91"))</f>
        <v/>
      </c>
      <c r="H64" s="14">
        <f>IF($A64="","",SUM($C64:$G64))</f>
        <v/>
      </c>
    </row>
    <row r="65">
      <c r="A65" s="11" t="n"/>
      <c r="B65" s="11">
        <f>IF($A65="","",IFERROR(VLOOKUP($A65,Customers!$A:$B,2,FALSE),""))</f>
        <v/>
      </c>
      <c r="C65" s="14">
        <f>IF($A65="","",SUMIFS(AR_Invoices!$K:$K,AR_Invoices!$C:$C,$A65,AR_Invoices!$K:$K,"&gt;0",AR_Invoices!$N:$N,"&lt;=0"))</f>
        <v/>
      </c>
      <c r="D65" s="14">
        <f>IF($A65="","",SUMIFS(AR_Invoices!$K:$K,AR_Invoices!$C:$C,$A65,AR_Invoices!$K:$K,"&gt;0",AR_Invoices!$N:$N,"&gt;=1",AR_Invoices!$N:$N,"&lt;=30"))</f>
        <v/>
      </c>
      <c r="E65" s="14">
        <f>IF($A65="","",SUMIFS(AR_Invoices!$K:$K,AR_Invoices!$C:$C,$A65,AR_Invoices!$K:$K,"&gt;0",AR_Invoices!$N:$N,"&gt;=31",AR_Invoices!$N:$N,"&lt;=60"))</f>
        <v/>
      </c>
      <c r="F65" s="14">
        <f>IF($A65="","",SUMIFS(AR_Invoices!$K:$K,AR_Invoices!$C:$C,$A65,AR_Invoices!$K:$K,"&gt;0",AR_Invoices!$N:$N,"&gt;=61",AR_Invoices!$N:$N,"&lt;=90"))</f>
        <v/>
      </c>
      <c r="G65" s="14">
        <f>IF($A65="","",SUMIFS(AR_Invoices!$K:$K,AR_Invoices!$C:$C,$A65,AR_Invoices!$K:$K,"&gt;0",AR_Invoices!$N:$N,"&gt;=91"))</f>
        <v/>
      </c>
      <c r="H65" s="14">
        <f>IF($A65="","",SUM($C65:$G65))</f>
        <v/>
      </c>
    </row>
    <row r="66">
      <c r="A66" s="11" t="n"/>
      <c r="B66" s="11">
        <f>IF($A66="","",IFERROR(VLOOKUP($A66,Customers!$A:$B,2,FALSE),""))</f>
        <v/>
      </c>
      <c r="C66" s="14">
        <f>IF($A66="","",SUMIFS(AR_Invoices!$K:$K,AR_Invoices!$C:$C,$A66,AR_Invoices!$K:$K,"&gt;0",AR_Invoices!$N:$N,"&lt;=0"))</f>
        <v/>
      </c>
      <c r="D66" s="14">
        <f>IF($A66="","",SUMIFS(AR_Invoices!$K:$K,AR_Invoices!$C:$C,$A66,AR_Invoices!$K:$K,"&gt;0",AR_Invoices!$N:$N,"&gt;=1",AR_Invoices!$N:$N,"&lt;=30"))</f>
        <v/>
      </c>
      <c r="E66" s="14">
        <f>IF($A66="","",SUMIFS(AR_Invoices!$K:$K,AR_Invoices!$C:$C,$A66,AR_Invoices!$K:$K,"&gt;0",AR_Invoices!$N:$N,"&gt;=31",AR_Invoices!$N:$N,"&lt;=60"))</f>
        <v/>
      </c>
      <c r="F66" s="14">
        <f>IF($A66="","",SUMIFS(AR_Invoices!$K:$K,AR_Invoices!$C:$C,$A66,AR_Invoices!$K:$K,"&gt;0",AR_Invoices!$N:$N,"&gt;=61",AR_Invoices!$N:$N,"&lt;=90"))</f>
        <v/>
      </c>
      <c r="G66" s="14">
        <f>IF($A66="","",SUMIFS(AR_Invoices!$K:$K,AR_Invoices!$C:$C,$A66,AR_Invoices!$K:$K,"&gt;0",AR_Invoices!$N:$N,"&gt;=91"))</f>
        <v/>
      </c>
      <c r="H66" s="14">
        <f>IF($A66="","",SUM($C66:$G66))</f>
        <v/>
      </c>
    </row>
    <row r="67">
      <c r="A67" s="11" t="n"/>
      <c r="B67" s="11">
        <f>IF($A67="","",IFERROR(VLOOKUP($A67,Customers!$A:$B,2,FALSE),""))</f>
        <v/>
      </c>
      <c r="C67" s="14">
        <f>IF($A67="","",SUMIFS(AR_Invoices!$K:$K,AR_Invoices!$C:$C,$A67,AR_Invoices!$K:$K,"&gt;0",AR_Invoices!$N:$N,"&lt;=0"))</f>
        <v/>
      </c>
      <c r="D67" s="14">
        <f>IF($A67="","",SUMIFS(AR_Invoices!$K:$K,AR_Invoices!$C:$C,$A67,AR_Invoices!$K:$K,"&gt;0",AR_Invoices!$N:$N,"&gt;=1",AR_Invoices!$N:$N,"&lt;=30"))</f>
        <v/>
      </c>
      <c r="E67" s="14">
        <f>IF($A67="","",SUMIFS(AR_Invoices!$K:$K,AR_Invoices!$C:$C,$A67,AR_Invoices!$K:$K,"&gt;0",AR_Invoices!$N:$N,"&gt;=31",AR_Invoices!$N:$N,"&lt;=60"))</f>
        <v/>
      </c>
      <c r="F67" s="14">
        <f>IF($A67="","",SUMIFS(AR_Invoices!$K:$K,AR_Invoices!$C:$C,$A67,AR_Invoices!$K:$K,"&gt;0",AR_Invoices!$N:$N,"&gt;=61",AR_Invoices!$N:$N,"&lt;=90"))</f>
        <v/>
      </c>
      <c r="G67" s="14">
        <f>IF($A67="","",SUMIFS(AR_Invoices!$K:$K,AR_Invoices!$C:$C,$A67,AR_Invoices!$K:$K,"&gt;0",AR_Invoices!$N:$N,"&gt;=91"))</f>
        <v/>
      </c>
      <c r="H67" s="14">
        <f>IF($A67="","",SUM($C67:$G67))</f>
        <v/>
      </c>
    </row>
    <row r="68">
      <c r="A68" s="11" t="n"/>
      <c r="B68" s="11">
        <f>IF($A68="","",IFERROR(VLOOKUP($A68,Customers!$A:$B,2,FALSE),""))</f>
        <v/>
      </c>
      <c r="C68" s="14">
        <f>IF($A68="","",SUMIFS(AR_Invoices!$K:$K,AR_Invoices!$C:$C,$A68,AR_Invoices!$K:$K,"&gt;0",AR_Invoices!$N:$N,"&lt;=0"))</f>
        <v/>
      </c>
      <c r="D68" s="14">
        <f>IF($A68="","",SUMIFS(AR_Invoices!$K:$K,AR_Invoices!$C:$C,$A68,AR_Invoices!$K:$K,"&gt;0",AR_Invoices!$N:$N,"&gt;=1",AR_Invoices!$N:$N,"&lt;=30"))</f>
        <v/>
      </c>
      <c r="E68" s="14">
        <f>IF($A68="","",SUMIFS(AR_Invoices!$K:$K,AR_Invoices!$C:$C,$A68,AR_Invoices!$K:$K,"&gt;0",AR_Invoices!$N:$N,"&gt;=31",AR_Invoices!$N:$N,"&lt;=60"))</f>
        <v/>
      </c>
      <c r="F68" s="14">
        <f>IF($A68="","",SUMIFS(AR_Invoices!$K:$K,AR_Invoices!$C:$C,$A68,AR_Invoices!$K:$K,"&gt;0",AR_Invoices!$N:$N,"&gt;=61",AR_Invoices!$N:$N,"&lt;=90"))</f>
        <v/>
      </c>
      <c r="G68" s="14">
        <f>IF($A68="","",SUMIFS(AR_Invoices!$K:$K,AR_Invoices!$C:$C,$A68,AR_Invoices!$K:$K,"&gt;0",AR_Invoices!$N:$N,"&gt;=91"))</f>
        <v/>
      </c>
      <c r="H68" s="14">
        <f>IF($A68="","",SUM($C68:$G68))</f>
        <v/>
      </c>
    </row>
    <row r="69">
      <c r="A69" s="11" t="n"/>
      <c r="B69" s="11">
        <f>IF($A69="","",IFERROR(VLOOKUP($A69,Customers!$A:$B,2,FALSE),""))</f>
        <v/>
      </c>
      <c r="C69" s="14">
        <f>IF($A69="","",SUMIFS(AR_Invoices!$K:$K,AR_Invoices!$C:$C,$A69,AR_Invoices!$K:$K,"&gt;0",AR_Invoices!$N:$N,"&lt;=0"))</f>
        <v/>
      </c>
      <c r="D69" s="14">
        <f>IF($A69="","",SUMIFS(AR_Invoices!$K:$K,AR_Invoices!$C:$C,$A69,AR_Invoices!$K:$K,"&gt;0",AR_Invoices!$N:$N,"&gt;=1",AR_Invoices!$N:$N,"&lt;=30"))</f>
        <v/>
      </c>
      <c r="E69" s="14">
        <f>IF($A69="","",SUMIFS(AR_Invoices!$K:$K,AR_Invoices!$C:$C,$A69,AR_Invoices!$K:$K,"&gt;0",AR_Invoices!$N:$N,"&gt;=31",AR_Invoices!$N:$N,"&lt;=60"))</f>
        <v/>
      </c>
      <c r="F69" s="14">
        <f>IF($A69="","",SUMIFS(AR_Invoices!$K:$K,AR_Invoices!$C:$C,$A69,AR_Invoices!$K:$K,"&gt;0",AR_Invoices!$N:$N,"&gt;=61",AR_Invoices!$N:$N,"&lt;=90"))</f>
        <v/>
      </c>
      <c r="G69" s="14">
        <f>IF($A69="","",SUMIFS(AR_Invoices!$K:$K,AR_Invoices!$C:$C,$A69,AR_Invoices!$K:$K,"&gt;0",AR_Invoices!$N:$N,"&gt;=91"))</f>
        <v/>
      </c>
      <c r="H69" s="14">
        <f>IF($A69="","",SUM($C69:$G69))</f>
        <v/>
      </c>
    </row>
    <row r="70">
      <c r="A70" s="11" t="n"/>
      <c r="B70" s="11">
        <f>IF($A70="","",IFERROR(VLOOKUP($A70,Customers!$A:$B,2,FALSE),""))</f>
        <v/>
      </c>
      <c r="C70" s="14">
        <f>IF($A70="","",SUMIFS(AR_Invoices!$K:$K,AR_Invoices!$C:$C,$A70,AR_Invoices!$K:$K,"&gt;0",AR_Invoices!$N:$N,"&lt;=0"))</f>
        <v/>
      </c>
      <c r="D70" s="14">
        <f>IF($A70="","",SUMIFS(AR_Invoices!$K:$K,AR_Invoices!$C:$C,$A70,AR_Invoices!$K:$K,"&gt;0",AR_Invoices!$N:$N,"&gt;=1",AR_Invoices!$N:$N,"&lt;=30"))</f>
        <v/>
      </c>
      <c r="E70" s="14">
        <f>IF($A70="","",SUMIFS(AR_Invoices!$K:$K,AR_Invoices!$C:$C,$A70,AR_Invoices!$K:$K,"&gt;0",AR_Invoices!$N:$N,"&gt;=31",AR_Invoices!$N:$N,"&lt;=60"))</f>
        <v/>
      </c>
      <c r="F70" s="14">
        <f>IF($A70="","",SUMIFS(AR_Invoices!$K:$K,AR_Invoices!$C:$C,$A70,AR_Invoices!$K:$K,"&gt;0",AR_Invoices!$N:$N,"&gt;=61",AR_Invoices!$N:$N,"&lt;=90"))</f>
        <v/>
      </c>
      <c r="G70" s="14">
        <f>IF($A70="","",SUMIFS(AR_Invoices!$K:$K,AR_Invoices!$C:$C,$A70,AR_Invoices!$K:$K,"&gt;0",AR_Invoices!$N:$N,"&gt;=91"))</f>
        <v/>
      </c>
      <c r="H70" s="14">
        <f>IF($A70="","",SUM($C70:$G70))</f>
        <v/>
      </c>
    </row>
    <row r="71">
      <c r="A71" s="11" t="n"/>
      <c r="B71" s="11">
        <f>IF($A71="","",IFERROR(VLOOKUP($A71,Customers!$A:$B,2,FALSE),""))</f>
        <v/>
      </c>
      <c r="C71" s="14">
        <f>IF($A71="","",SUMIFS(AR_Invoices!$K:$K,AR_Invoices!$C:$C,$A71,AR_Invoices!$K:$K,"&gt;0",AR_Invoices!$N:$N,"&lt;=0"))</f>
        <v/>
      </c>
      <c r="D71" s="14">
        <f>IF($A71="","",SUMIFS(AR_Invoices!$K:$K,AR_Invoices!$C:$C,$A71,AR_Invoices!$K:$K,"&gt;0",AR_Invoices!$N:$N,"&gt;=1",AR_Invoices!$N:$N,"&lt;=30"))</f>
        <v/>
      </c>
      <c r="E71" s="14">
        <f>IF($A71="","",SUMIFS(AR_Invoices!$K:$K,AR_Invoices!$C:$C,$A71,AR_Invoices!$K:$K,"&gt;0",AR_Invoices!$N:$N,"&gt;=31",AR_Invoices!$N:$N,"&lt;=60"))</f>
        <v/>
      </c>
      <c r="F71" s="14">
        <f>IF($A71="","",SUMIFS(AR_Invoices!$K:$K,AR_Invoices!$C:$C,$A71,AR_Invoices!$K:$K,"&gt;0",AR_Invoices!$N:$N,"&gt;=61",AR_Invoices!$N:$N,"&lt;=90"))</f>
        <v/>
      </c>
      <c r="G71" s="14">
        <f>IF($A71="","",SUMIFS(AR_Invoices!$K:$K,AR_Invoices!$C:$C,$A71,AR_Invoices!$K:$K,"&gt;0",AR_Invoices!$N:$N,"&gt;=91"))</f>
        <v/>
      </c>
      <c r="H71" s="14">
        <f>IF($A71="","",SUM($C71:$G71))</f>
        <v/>
      </c>
    </row>
    <row r="72">
      <c r="A72" s="11" t="n"/>
      <c r="B72" s="11">
        <f>IF($A72="","",IFERROR(VLOOKUP($A72,Customers!$A:$B,2,FALSE),""))</f>
        <v/>
      </c>
      <c r="C72" s="14">
        <f>IF($A72="","",SUMIFS(AR_Invoices!$K:$K,AR_Invoices!$C:$C,$A72,AR_Invoices!$K:$K,"&gt;0",AR_Invoices!$N:$N,"&lt;=0"))</f>
        <v/>
      </c>
      <c r="D72" s="14">
        <f>IF($A72="","",SUMIFS(AR_Invoices!$K:$K,AR_Invoices!$C:$C,$A72,AR_Invoices!$K:$K,"&gt;0",AR_Invoices!$N:$N,"&gt;=1",AR_Invoices!$N:$N,"&lt;=30"))</f>
        <v/>
      </c>
      <c r="E72" s="14">
        <f>IF($A72="","",SUMIFS(AR_Invoices!$K:$K,AR_Invoices!$C:$C,$A72,AR_Invoices!$K:$K,"&gt;0",AR_Invoices!$N:$N,"&gt;=31",AR_Invoices!$N:$N,"&lt;=60"))</f>
        <v/>
      </c>
      <c r="F72" s="14">
        <f>IF($A72="","",SUMIFS(AR_Invoices!$K:$K,AR_Invoices!$C:$C,$A72,AR_Invoices!$K:$K,"&gt;0",AR_Invoices!$N:$N,"&gt;=61",AR_Invoices!$N:$N,"&lt;=90"))</f>
        <v/>
      </c>
      <c r="G72" s="14">
        <f>IF($A72="","",SUMIFS(AR_Invoices!$K:$K,AR_Invoices!$C:$C,$A72,AR_Invoices!$K:$K,"&gt;0",AR_Invoices!$N:$N,"&gt;=91"))</f>
        <v/>
      </c>
      <c r="H72" s="14">
        <f>IF($A72="","",SUM($C72:$G72))</f>
        <v/>
      </c>
    </row>
    <row r="73">
      <c r="A73" s="11" t="n"/>
      <c r="B73" s="11">
        <f>IF($A73="","",IFERROR(VLOOKUP($A73,Customers!$A:$B,2,FALSE),""))</f>
        <v/>
      </c>
      <c r="C73" s="14">
        <f>IF($A73="","",SUMIFS(AR_Invoices!$K:$K,AR_Invoices!$C:$C,$A73,AR_Invoices!$K:$K,"&gt;0",AR_Invoices!$N:$N,"&lt;=0"))</f>
        <v/>
      </c>
      <c r="D73" s="14">
        <f>IF($A73="","",SUMIFS(AR_Invoices!$K:$K,AR_Invoices!$C:$C,$A73,AR_Invoices!$K:$K,"&gt;0",AR_Invoices!$N:$N,"&gt;=1",AR_Invoices!$N:$N,"&lt;=30"))</f>
        <v/>
      </c>
      <c r="E73" s="14">
        <f>IF($A73="","",SUMIFS(AR_Invoices!$K:$K,AR_Invoices!$C:$C,$A73,AR_Invoices!$K:$K,"&gt;0",AR_Invoices!$N:$N,"&gt;=31",AR_Invoices!$N:$N,"&lt;=60"))</f>
        <v/>
      </c>
      <c r="F73" s="14">
        <f>IF($A73="","",SUMIFS(AR_Invoices!$K:$K,AR_Invoices!$C:$C,$A73,AR_Invoices!$K:$K,"&gt;0",AR_Invoices!$N:$N,"&gt;=61",AR_Invoices!$N:$N,"&lt;=90"))</f>
        <v/>
      </c>
      <c r="G73" s="14">
        <f>IF($A73="","",SUMIFS(AR_Invoices!$K:$K,AR_Invoices!$C:$C,$A73,AR_Invoices!$K:$K,"&gt;0",AR_Invoices!$N:$N,"&gt;=91"))</f>
        <v/>
      </c>
      <c r="H73" s="14">
        <f>IF($A73="","",SUM($C73:$G73))</f>
        <v/>
      </c>
    </row>
    <row r="74">
      <c r="A74" s="11" t="n"/>
      <c r="B74" s="11">
        <f>IF($A74="","",IFERROR(VLOOKUP($A74,Customers!$A:$B,2,FALSE),""))</f>
        <v/>
      </c>
      <c r="C74" s="14">
        <f>IF($A74="","",SUMIFS(AR_Invoices!$K:$K,AR_Invoices!$C:$C,$A74,AR_Invoices!$K:$K,"&gt;0",AR_Invoices!$N:$N,"&lt;=0"))</f>
        <v/>
      </c>
      <c r="D74" s="14">
        <f>IF($A74="","",SUMIFS(AR_Invoices!$K:$K,AR_Invoices!$C:$C,$A74,AR_Invoices!$K:$K,"&gt;0",AR_Invoices!$N:$N,"&gt;=1",AR_Invoices!$N:$N,"&lt;=30"))</f>
        <v/>
      </c>
      <c r="E74" s="14">
        <f>IF($A74="","",SUMIFS(AR_Invoices!$K:$K,AR_Invoices!$C:$C,$A74,AR_Invoices!$K:$K,"&gt;0",AR_Invoices!$N:$N,"&gt;=31",AR_Invoices!$N:$N,"&lt;=60"))</f>
        <v/>
      </c>
      <c r="F74" s="14">
        <f>IF($A74="","",SUMIFS(AR_Invoices!$K:$K,AR_Invoices!$C:$C,$A74,AR_Invoices!$K:$K,"&gt;0",AR_Invoices!$N:$N,"&gt;=61",AR_Invoices!$N:$N,"&lt;=90"))</f>
        <v/>
      </c>
      <c r="G74" s="14">
        <f>IF($A74="","",SUMIFS(AR_Invoices!$K:$K,AR_Invoices!$C:$C,$A74,AR_Invoices!$K:$K,"&gt;0",AR_Invoices!$N:$N,"&gt;=91"))</f>
        <v/>
      </c>
      <c r="H74" s="14">
        <f>IF($A74="","",SUM($C74:$G74))</f>
        <v/>
      </c>
    </row>
    <row r="75">
      <c r="A75" s="11" t="n"/>
      <c r="B75" s="11">
        <f>IF($A75="","",IFERROR(VLOOKUP($A75,Customers!$A:$B,2,FALSE),""))</f>
        <v/>
      </c>
      <c r="C75" s="14">
        <f>IF($A75="","",SUMIFS(AR_Invoices!$K:$K,AR_Invoices!$C:$C,$A75,AR_Invoices!$K:$K,"&gt;0",AR_Invoices!$N:$N,"&lt;=0"))</f>
        <v/>
      </c>
      <c r="D75" s="14">
        <f>IF($A75="","",SUMIFS(AR_Invoices!$K:$K,AR_Invoices!$C:$C,$A75,AR_Invoices!$K:$K,"&gt;0",AR_Invoices!$N:$N,"&gt;=1",AR_Invoices!$N:$N,"&lt;=30"))</f>
        <v/>
      </c>
      <c r="E75" s="14">
        <f>IF($A75="","",SUMIFS(AR_Invoices!$K:$K,AR_Invoices!$C:$C,$A75,AR_Invoices!$K:$K,"&gt;0",AR_Invoices!$N:$N,"&gt;=31",AR_Invoices!$N:$N,"&lt;=60"))</f>
        <v/>
      </c>
      <c r="F75" s="14">
        <f>IF($A75="","",SUMIFS(AR_Invoices!$K:$K,AR_Invoices!$C:$C,$A75,AR_Invoices!$K:$K,"&gt;0",AR_Invoices!$N:$N,"&gt;=61",AR_Invoices!$N:$N,"&lt;=90"))</f>
        <v/>
      </c>
      <c r="G75" s="14">
        <f>IF($A75="","",SUMIFS(AR_Invoices!$K:$K,AR_Invoices!$C:$C,$A75,AR_Invoices!$K:$K,"&gt;0",AR_Invoices!$N:$N,"&gt;=91"))</f>
        <v/>
      </c>
      <c r="H75" s="14">
        <f>IF($A75="","",SUM($C75:$G75))</f>
        <v/>
      </c>
    </row>
    <row r="76">
      <c r="A76" s="11" t="n"/>
      <c r="B76" s="11">
        <f>IF($A76="","",IFERROR(VLOOKUP($A76,Customers!$A:$B,2,FALSE),""))</f>
        <v/>
      </c>
      <c r="C76" s="14">
        <f>IF($A76="","",SUMIFS(AR_Invoices!$K:$K,AR_Invoices!$C:$C,$A76,AR_Invoices!$K:$K,"&gt;0",AR_Invoices!$N:$N,"&lt;=0"))</f>
        <v/>
      </c>
      <c r="D76" s="14">
        <f>IF($A76="","",SUMIFS(AR_Invoices!$K:$K,AR_Invoices!$C:$C,$A76,AR_Invoices!$K:$K,"&gt;0",AR_Invoices!$N:$N,"&gt;=1",AR_Invoices!$N:$N,"&lt;=30"))</f>
        <v/>
      </c>
      <c r="E76" s="14">
        <f>IF($A76="","",SUMIFS(AR_Invoices!$K:$K,AR_Invoices!$C:$C,$A76,AR_Invoices!$K:$K,"&gt;0",AR_Invoices!$N:$N,"&gt;=31",AR_Invoices!$N:$N,"&lt;=60"))</f>
        <v/>
      </c>
      <c r="F76" s="14">
        <f>IF($A76="","",SUMIFS(AR_Invoices!$K:$K,AR_Invoices!$C:$C,$A76,AR_Invoices!$K:$K,"&gt;0",AR_Invoices!$N:$N,"&gt;=61",AR_Invoices!$N:$N,"&lt;=90"))</f>
        <v/>
      </c>
      <c r="G76" s="14">
        <f>IF($A76="","",SUMIFS(AR_Invoices!$K:$K,AR_Invoices!$C:$C,$A76,AR_Invoices!$K:$K,"&gt;0",AR_Invoices!$N:$N,"&gt;=91"))</f>
        <v/>
      </c>
      <c r="H76" s="14">
        <f>IF($A76="","",SUM($C76:$G76))</f>
        <v/>
      </c>
    </row>
    <row r="77">
      <c r="A77" s="11" t="n"/>
      <c r="B77" s="11">
        <f>IF($A77="","",IFERROR(VLOOKUP($A77,Customers!$A:$B,2,FALSE),""))</f>
        <v/>
      </c>
      <c r="C77" s="14">
        <f>IF($A77="","",SUMIFS(AR_Invoices!$K:$K,AR_Invoices!$C:$C,$A77,AR_Invoices!$K:$K,"&gt;0",AR_Invoices!$N:$N,"&lt;=0"))</f>
        <v/>
      </c>
      <c r="D77" s="14">
        <f>IF($A77="","",SUMIFS(AR_Invoices!$K:$K,AR_Invoices!$C:$C,$A77,AR_Invoices!$K:$K,"&gt;0",AR_Invoices!$N:$N,"&gt;=1",AR_Invoices!$N:$N,"&lt;=30"))</f>
        <v/>
      </c>
      <c r="E77" s="14">
        <f>IF($A77="","",SUMIFS(AR_Invoices!$K:$K,AR_Invoices!$C:$C,$A77,AR_Invoices!$K:$K,"&gt;0",AR_Invoices!$N:$N,"&gt;=31",AR_Invoices!$N:$N,"&lt;=60"))</f>
        <v/>
      </c>
      <c r="F77" s="14">
        <f>IF($A77="","",SUMIFS(AR_Invoices!$K:$K,AR_Invoices!$C:$C,$A77,AR_Invoices!$K:$K,"&gt;0",AR_Invoices!$N:$N,"&gt;=61",AR_Invoices!$N:$N,"&lt;=90"))</f>
        <v/>
      </c>
      <c r="G77" s="14">
        <f>IF($A77="","",SUMIFS(AR_Invoices!$K:$K,AR_Invoices!$C:$C,$A77,AR_Invoices!$K:$K,"&gt;0",AR_Invoices!$N:$N,"&gt;=91"))</f>
        <v/>
      </c>
      <c r="H77" s="14">
        <f>IF($A77="","",SUM($C77:$G77))</f>
        <v/>
      </c>
    </row>
    <row r="78">
      <c r="A78" s="11" t="n"/>
      <c r="B78" s="11">
        <f>IF($A78="","",IFERROR(VLOOKUP($A78,Customers!$A:$B,2,FALSE),""))</f>
        <v/>
      </c>
      <c r="C78" s="14">
        <f>IF($A78="","",SUMIFS(AR_Invoices!$K:$K,AR_Invoices!$C:$C,$A78,AR_Invoices!$K:$K,"&gt;0",AR_Invoices!$N:$N,"&lt;=0"))</f>
        <v/>
      </c>
      <c r="D78" s="14">
        <f>IF($A78="","",SUMIFS(AR_Invoices!$K:$K,AR_Invoices!$C:$C,$A78,AR_Invoices!$K:$K,"&gt;0",AR_Invoices!$N:$N,"&gt;=1",AR_Invoices!$N:$N,"&lt;=30"))</f>
        <v/>
      </c>
      <c r="E78" s="14">
        <f>IF($A78="","",SUMIFS(AR_Invoices!$K:$K,AR_Invoices!$C:$C,$A78,AR_Invoices!$K:$K,"&gt;0",AR_Invoices!$N:$N,"&gt;=31",AR_Invoices!$N:$N,"&lt;=60"))</f>
        <v/>
      </c>
      <c r="F78" s="14">
        <f>IF($A78="","",SUMIFS(AR_Invoices!$K:$K,AR_Invoices!$C:$C,$A78,AR_Invoices!$K:$K,"&gt;0",AR_Invoices!$N:$N,"&gt;=61",AR_Invoices!$N:$N,"&lt;=90"))</f>
        <v/>
      </c>
      <c r="G78" s="14">
        <f>IF($A78="","",SUMIFS(AR_Invoices!$K:$K,AR_Invoices!$C:$C,$A78,AR_Invoices!$K:$K,"&gt;0",AR_Invoices!$N:$N,"&gt;=91"))</f>
        <v/>
      </c>
      <c r="H78" s="14">
        <f>IF($A78="","",SUM($C78:$G78))</f>
        <v/>
      </c>
    </row>
    <row r="79">
      <c r="A79" s="11" t="n"/>
      <c r="B79" s="11">
        <f>IF($A79="","",IFERROR(VLOOKUP($A79,Customers!$A:$B,2,FALSE),""))</f>
        <v/>
      </c>
      <c r="C79" s="14">
        <f>IF($A79="","",SUMIFS(AR_Invoices!$K:$K,AR_Invoices!$C:$C,$A79,AR_Invoices!$K:$K,"&gt;0",AR_Invoices!$N:$N,"&lt;=0"))</f>
        <v/>
      </c>
      <c r="D79" s="14">
        <f>IF($A79="","",SUMIFS(AR_Invoices!$K:$K,AR_Invoices!$C:$C,$A79,AR_Invoices!$K:$K,"&gt;0",AR_Invoices!$N:$N,"&gt;=1",AR_Invoices!$N:$N,"&lt;=30"))</f>
        <v/>
      </c>
      <c r="E79" s="14">
        <f>IF($A79="","",SUMIFS(AR_Invoices!$K:$K,AR_Invoices!$C:$C,$A79,AR_Invoices!$K:$K,"&gt;0",AR_Invoices!$N:$N,"&gt;=31",AR_Invoices!$N:$N,"&lt;=60"))</f>
        <v/>
      </c>
      <c r="F79" s="14">
        <f>IF($A79="","",SUMIFS(AR_Invoices!$K:$K,AR_Invoices!$C:$C,$A79,AR_Invoices!$K:$K,"&gt;0",AR_Invoices!$N:$N,"&gt;=61",AR_Invoices!$N:$N,"&lt;=90"))</f>
        <v/>
      </c>
      <c r="G79" s="14">
        <f>IF($A79="","",SUMIFS(AR_Invoices!$K:$K,AR_Invoices!$C:$C,$A79,AR_Invoices!$K:$K,"&gt;0",AR_Invoices!$N:$N,"&gt;=91"))</f>
        <v/>
      </c>
      <c r="H79" s="14">
        <f>IF($A79="","",SUM($C79:$G79))</f>
        <v/>
      </c>
    </row>
    <row r="80">
      <c r="A80" s="11" t="n"/>
      <c r="B80" s="11">
        <f>IF($A80="","",IFERROR(VLOOKUP($A80,Customers!$A:$B,2,FALSE),""))</f>
        <v/>
      </c>
      <c r="C80" s="14">
        <f>IF($A80="","",SUMIFS(AR_Invoices!$K:$K,AR_Invoices!$C:$C,$A80,AR_Invoices!$K:$K,"&gt;0",AR_Invoices!$N:$N,"&lt;=0"))</f>
        <v/>
      </c>
      <c r="D80" s="14">
        <f>IF($A80="","",SUMIFS(AR_Invoices!$K:$K,AR_Invoices!$C:$C,$A80,AR_Invoices!$K:$K,"&gt;0",AR_Invoices!$N:$N,"&gt;=1",AR_Invoices!$N:$N,"&lt;=30"))</f>
        <v/>
      </c>
      <c r="E80" s="14">
        <f>IF($A80="","",SUMIFS(AR_Invoices!$K:$K,AR_Invoices!$C:$C,$A80,AR_Invoices!$K:$K,"&gt;0",AR_Invoices!$N:$N,"&gt;=31",AR_Invoices!$N:$N,"&lt;=60"))</f>
        <v/>
      </c>
      <c r="F80" s="14">
        <f>IF($A80="","",SUMIFS(AR_Invoices!$K:$K,AR_Invoices!$C:$C,$A80,AR_Invoices!$K:$K,"&gt;0",AR_Invoices!$N:$N,"&gt;=61",AR_Invoices!$N:$N,"&lt;=90"))</f>
        <v/>
      </c>
      <c r="G80" s="14">
        <f>IF($A80="","",SUMIFS(AR_Invoices!$K:$K,AR_Invoices!$C:$C,$A80,AR_Invoices!$K:$K,"&gt;0",AR_Invoices!$N:$N,"&gt;=91"))</f>
        <v/>
      </c>
      <c r="H80" s="14">
        <f>IF($A80="","",SUM($C80:$G80))</f>
        <v/>
      </c>
    </row>
    <row r="81">
      <c r="A81" s="11" t="n"/>
      <c r="B81" s="11">
        <f>IF($A81="","",IFERROR(VLOOKUP($A81,Customers!$A:$B,2,FALSE),""))</f>
        <v/>
      </c>
      <c r="C81" s="14">
        <f>IF($A81="","",SUMIFS(AR_Invoices!$K:$K,AR_Invoices!$C:$C,$A81,AR_Invoices!$K:$K,"&gt;0",AR_Invoices!$N:$N,"&lt;=0"))</f>
        <v/>
      </c>
      <c r="D81" s="14">
        <f>IF($A81="","",SUMIFS(AR_Invoices!$K:$K,AR_Invoices!$C:$C,$A81,AR_Invoices!$K:$K,"&gt;0",AR_Invoices!$N:$N,"&gt;=1",AR_Invoices!$N:$N,"&lt;=30"))</f>
        <v/>
      </c>
      <c r="E81" s="14">
        <f>IF($A81="","",SUMIFS(AR_Invoices!$K:$K,AR_Invoices!$C:$C,$A81,AR_Invoices!$K:$K,"&gt;0",AR_Invoices!$N:$N,"&gt;=31",AR_Invoices!$N:$N,"&lt;=60"))</f>
        <v/>
      </c>
      <c r="F81" s="14">
        <f>IF($A81="","",SUMIFS(AR_Invoices!$K:$K,AR_Invoices!$C:$C,$A81,AR_Invoices!$K:$K,"&gt;0",AR_Invoices!$N:$N,"&gt;=61",AR_Invoices!$N:$N,"&lt;=90"))</f>
        <v/>
      </c>
      <c r="G81" s="14">
        <f>IF($A81="","",SUMIFS(AR_Invoices!$K:$K,AR_Invoices!$C:$C,$A81,AR_Invoices!$K:$K,"&gt;0",AR_Invoices!$N:$N,"&gt;=91"))</f>
        <v/>
      </c>
      <c r="H81" s="14">
        <f>IF($A81="","",SUM($C81:$G81))</f>
        <v/>
      </c>
    </row>
    <row r="82">
      <c r="A82" s="11" t="n"/>
      <c r="B82" s="11">
        <f>IF($A82="","",IFERROR(VLOOKUP($A82,Customers!$A:$B,2,FALSE),""))</f>
        <v/>
      </c>
      <c r="C82" s="14">
        <f>IF($A82="","",SUMIFS(AR_Invoices!$K:$K,AR_Invoices!$C:$C,$A82,AR_Invoices!$K:$K,"&gt;0",AR_Invoices!$N:$N,"&lt;=0"))</f>
        <v/>
      </c>
      <c r="D82" s="14">
        <f>IF($A82="","",SUMIFS(AR_Invoices!$K:$K,AR_Invoices!$C:$C,$A82,AR_Invoices!$K:$K,"&gt;0",AR_Invoices!$N:$N,"&gt;=1",AR_Invoices!$N:$N,"&lt;=30"))</f>
        <v/>
      </c>
      <c r="E82" s="14">
        <f>IF($A82="","",SUMIFS(AR_Invoices!$K:$K,AR_Invoices!$C:$C,$A82,AR_Invoices!$K:$K,"&gt;0",AR_Invoices!$N:$N,"&gt;=31",AR_Invoices!$N:$N,"&lt;=60"))</f>
        <v/>
      </c>
      <c r="F82" s="14">
        <f>IF($A82="","",SUMIFS(AR_Invoices!$K:$K,AR_Invoices!$C:$C,$A82,AR_Invoices!$K:$K,"&gt;0",AR_Invoices!$N:$N,"&gt;=61",AR_Invoices!$N:$N,"&lt;=90"))</f>
        <v/>
      </c>
      <c r="G82" s="14">
        <f>IF($A82="","",SUMIFS(AR_Invoices!$K:$K,AR_Invoices!$C:$C,$A82,AR_Invoices!$K:$K,"&gt;0",AR_Invoices!$N:$N,"&gt;=91"))</f>
        <v/>
      </c>
      <c r="H82" s="14">
        <f>IF($A82="","",SUM($C82:$G82))</f>
        <v/>
      </c>
    </row>
    <row r="83">
      <c r="A83" s="11" t="n"/>
      <c r="B83" s="11">
        <f>IF($A83="","",IFERROR(VLOOKUP($A83,Customers!$A:$B,2,FALSE),""))</f>
        <v/>
      </c>
      <c r="C83" s="14">
        <f>IF($A83="","",SUMIFS(AR_Invoices!$K:$K,AR_Invoices!$C:$C,$A83,AR_Invoices!$K:$K,"&gt;0",AR_Invoices!$N:$N,"&lt;=0"))</f>
        <v/>
      </c>
      <c r="D83" s="14">
        <f>IF($A83="","",SUMIFS(AR_Invoices!$K:$K,AR_Invoices!$C:$C,$A83,AR_Invoices!$K:$K,"&gt;0",AR_Invoices!$N:$N,"&gt;=1",AR_Invoices!$N:$N,"&lt;=30"))</f>
        <v/>
      </c>
      <c r="E83" s="14">
        <f>IF($A83="","",SUMIFS(AR_Invoices!$K:$K,AR_Invoices!$C:$C,$A83,AR_Invoices!$K:$K,"&gt;0",AR_Invoices!$N:$N,"&gt;=31",AR_Invoices!$N:$N,"&lt;=60"))</f>
        <v/>
      </c>
      <c r="F83" s="14">
        <f>IF($A83="","",SUMIFS(AR_Invoices!$K:$K,AR_Invoices!$C:$C,$A83,AR_Invoices!$K:$K,"&gt;0",AR_Invoices!$N:$N,"&gt;=61",AR_Invoices!$N:$N,"&lt;=90"))</f>
        <v/>
      </c>
      <c r="G83" s="14">
        <f>IF($A83="","",SUMIFS(AR_Invoices!$K:$K,AR_Invoices!$C:$C,$A83,AR_Invoices!$K:$K,"&gt;0",AR_Invoices!$N:$N,"&gt;=91"))</f>
        <v/>
      </c>
      <c r="H83" s="14">
        <f>IF($A83="","",SUM($C83:$G83))</f>
        <v/>
      </c>
    </row>
    <row r="84">
      <c r="A84" s="11" t="n"/>
      <c r="B84" s="11">
        <f>IF($A84="","",IFERROR(VLOOKUP($A84,Customers!$A:$B,2,FALSE),""))</f>
        <v/>
      </c>
      <c r="C84" s="14">
        <f>IF($A84="","",SUMIFS(AR_Invoices!$K:$K,AR_Invoices!$C:$C,$A84,AR_Invoices!$K:$K,"&gt;0",AR_Invoices!$N:$N,"&lt;=0"))</f>
        <v/>
      </c>
      <c r="D84" s="14">
        <f>IF($A84="","",SUMIFS(AR_Invoices!$K:$K,AR_Invoices!$C:$C,$A84,AR_Invoices!$K:$K,"&gt;0",AR_Invoices!$N:$N,"&gt;=1",AR_Invoices!$N:$N,"&lt;=30"))</f>
        <v/>
      </c>
      <c r="E84" s="14">
        <f>IF($A84="","",SUMIFS(AR_Invoices!$K:$K,AR_Invoices!$C:$C,$A84,AR_Invoices!$K:$K,"&gt;0",AR_Invoices!$N:$N,"&gt;=31",AR_Invoices!$N:$N,"&lt;=60"))</f>
        <v/>
      </c>
      <c r="F84" s="14">
        <f>IF($A84="","",SUMIFS(AR_Invoices!$K:$K,AR_Invoices!$C:$C,$A84,AR_Invoices!$K:$K,"&gt;0",AR_Invoices!$N:$N,"&gt;=61",AR_Invoices!$N:$N,"&lt;=90"))</f>
        <v/>
      </c>
      <c r="G84" s="14">
        <f>IF($A84="","",SUMIFS(AR_Invoices!$K:$K,AR_Invoices!$C:$C,$A84,AR_Invoices!$K:$K,"&gt;0",AR_Invoices!$N:$N,"&gt;=91"))</f>
        <v/>
      </c>
      <c r="H84" s="14">
        <f>IF($A84="","",SUM($C84:$G84))</f>
        <v/>
      </c>
    </row>
    <row r="85">
      <c r="A85" s="11" t="n"/>
      <c r="B85" s="11">
        <f>IF($A85="","",IFERROR(VLOOKUP($A85,Customers!$A:$B,2,FALSE),""))</f>
        <v/>
      </c>
      <c r="C85" s="14">
        <f>IF($A85="","",SUMIFS(AR_Invoices!$K:$K,AR_Invoices!$C:$C,$A85,AR_Invoices!$K:$K,"&gt;0",AR_Invoices!$N:$N,"&lt;=0"))</f>
        <v/>
      </c>
      <c r="D85" s="14">
        <f>IF($A85="","",SUMIFS(AR_Invoices!$K:$K,AR_Invoices!$C:$C,$A85,AR_Invoices!$K:$K,"&gt;0",AR_Invoices!$N:$N,"&gt;=1",AR_Invoices!$N:$N,"&lt;=30"))</f>
        <v/>
      </c>
      <c r="E85" s="14">
        <f>IF($A85="","",SUMIFS(AR_Invoices!$K:$K,AR_Invoices!$C:$C,$A85,AR_Invoices!$K:$K,"&gt;0",AR_Invoices!$N:$N,"&gt;=31",AR_Invoices!$N:$N,"&lt;=60"))</f>
        <v/>
      </c>
      <c r="F85" s="14">
        <f>IF($A85="","",SUMIFS(AR_Invoices!$K:$K,AR_Invoices!$C:$C,$A85,AR_Invoices!$K:$K,"&gt;0",AR_Invoices!$N:$N,"&gt;=61",AR_Invoices!$N:$N,"&lt;=90"))</f>
        <v/>
      </c>
      <c r="G85" s="14">
        <f>IF($A85="","",SUMIFS(AR_Invoices!$K:$K,AR_Invoices!$C:$C,$A85,AR_Invoices!$K:$K,"&gt;0",AR_Invoices!$N:$N,"&gt;=91"))</f>
        <v/>
      </c>
      <c r="H85" s="14">
        <f>IF($A85="","",SUM($C85:$G85))</f>
        <v/>
      </c>
    </row>
    <row r="86">
      <c r="A86" s="11" t="n"/>
      <c r="B86" s="11">
        <f>IF($A86="","",IFERROR(VLOOKUP($A86,Customers!$A:$B,2,FALSE),""))</f>
        <v/>
      </c>
      <c r="C86" s="14">
        <f>IF($A86="","",SUMIFS(AR_Invoices!$K:$K,AR_Invoices!$C:$C,$A86,AR_Invoices!$K:$K,"&gt;0",AR_Invoices!$N:$N,"&lt;=0"))</f>
        <v/>
      </c>
      <c r="D86" s="14">
        <f>IF($A86="","",SUMIFS(AR_Invoices!$K:$K,AR_Invoices!$C:$C,$A86,AR_Invoices!$K:$K,"&gt;0",AR_Invoices!$N:$N,"&gt;=1",AR_Invoices!$N:$N,"&lt;=30"))</f>
        <v/>
      </c>
      <c r="E86" s="14">
        <f>IF($A86="","",SUMIFS(AR_Invoices!$K:$K,AR_Invoices!$C:$C,$A86,AR_Invoices!$K:$K,"&gt;0",AR_Invoices!$N:$N,"&gt;=31",AR_Invoices!$N:$N,"&lt;=60"))</f>
        <v/>
      </c>
      <c r="F86" s="14">
        <f>IF($A86="","",SUMIFS(AR_Invoices!$K:$K,AR_Invoices!$C:$C,$A86,AR_Invoices!$K:$K,"&gt;0",AR_Invoices!$N:$N,"&gt;=61",AR_Invoices!$N:$N,"&lt;=90"))</f>
        <v/>
      </c>
      <c r="G86" s="14">
        <f>IF($A86="","",SUMIFS(AR_Invoices!$K:$K,AR_Invoices!$C:$C,$A86,AR_Invoices!$K:$K,"&gt;0",AR_Invoices!$N:$N,"&gt;=91"))</f>
        <v/>
      </c>
      <c r="H86" s="14">
        <f>IF($A86="","",SUM($C86:$G86))</f>
        <v/>
      </c>
    </row>
    <row r="87">
      <c r="A87" s="11" t="n"/>
      <c r="B87" s="11">
        <f>IF($A87="","",IFERROR(VLOOKUP($A87,Customers!$A:$B,2,FALSE),""))</f>
        <v/>
      </c>
      <c r="C87" s="14">
        <f>IF($A87="","",SUMIFS(AR_Invoices!$K:$K,AR_Invoices!$C:$C,$A87,AR_Invoices!$K:$K,"&gt;0",AR_Invoices!$N:$N,"&lt;=0"))</f>
        <v/>
      </c>
      <c r="D87" s="14">
        <f>IF($A87="","",SUMIFS(AR_Invoices!$K:$K,AR_Invoices!$C:$C,$A87,AR_Invoices!$K:$K,"&gt;0",AR_Invoices!$N:$N,"&gt;=1",AR_Invoices!$N:$N,"&lt;=30"))</f>
        <v/>
      </c>
      <c r="E87" s="14">
        <f>IF($A87="","",SUMIFS(AR_Invoices!$K:$K,AR_Invoices!$C:$C,$A87,AR_Invoices!$K:$K,"&gt;0",AR_Invoices!$N:$N,"&gt;=31",AR_Invoices!$N:$N,"&lt;=60"))</f>
        <v/>
      </c>
      <c r="F87" s="14">
        <f>IF($A87="","",SUMIFS(AR_Invoices!$K:$K,AR_Invoices!$C:$C,$A87,AR_Invoices!$K:$K,"&gt;0",AR_Invoices!$N:$N,"&gt;=61",AR_Invoices!$N:$N,"&lt;=90"))</f>
        <v/>
      </c>
      <c r="G87" s="14">
        <f>IF($A87="","",SUMIFS(AR_Invoices!$K:$K,AR_Invoices!$C:$C,$A87,AR_Invoices!$K:$K,"&gt;0",AR_Invoices!$N:$N,"&gt;=91"))</f>
        <v/>
      </c>
      <c r="H87" s="14">
        <f>IF($A87="","",SUM($C87:$G87))</f>
        <v/>
      </c>
    </row>
    <row r="88">
      <c r="A88" s="11" t="n"/>
      <c r="B88" s="11">
        <f>IF($A88="","",IFERROR(VLOOKUP($A88,Customers!$A:$B,2,FALSE),""))</f>
        <v/>
      </c>
      <c r="C88" s="14">
        <f>IF($A88="","",SUMIFS(AR_Invoices!$K:$K,AR_Invoices!$C:$C,$A88,AR_Invoices!$K:$K,"&gt;0",AR_Invoices!$N:$N,"&lt;=0"))</f>
        <v/>
      </c>
      <c r="D88" s="14">
        <f>IF($A88="","",SUMIFS(AR_Invoices!$K:$K,AR_Invoices!$C:$C,$A88,AR_Invoices!$K:$K,"&gt;0",AR_Invoices!$N:$N,"&gt;=1",AR_Invoices!$N:$N,"&lt;=30"))</f>
        <v/>
      </c>
      <c r="E88" s="14">
        <f>IF($A88="","",SUMIFS(AR_Invoices!$K:$K,AR_Invoices!$C:$C,$A88,AR_Invoices!$K:$K,"&gt;0",AR_Invoices!$N:$N,"&gt;=31",AR_Invoices!$N:$N,"&lt;=60"))</f>
        <v/>
      </c>
      <c r="F88" s="14">
        <f>IF($A88="","",SUMIFS(AR_Invoices!$K:$K,AR_Invoices!$C:$C,$A88,AR_Invoices!$K:$K,"&gt;0",AR_Invoices!$N:$N,"&gt;=61",AR_Invoices!$N:$N,"&lt;=90"))</f>
        <v/>
      </c>
      <c r="G88" s="14">
        <f>IF($A88="","",SUMIFS(AR_Invoices!$K:$K,AR_Invoices!$C:$C,$A88,AR_Invoices!$K:$K,"&gt;0",AR_Invoices!$N:$N,"&gt;=91"))</f>
        <v/>
      </c>
      <c r="H88" s="14">
        <f>IF($A88="","",SUM($C88:$G88))</f>
        <v/>
      </c>
    </row>
    <row r="89">
      <c r="A89" s="11" t="n"/>
      <c r="B89" s="11">
        <f>IF($A89="","",IFERROR(VLOOKUP($A89,Customers!$A:$B,2,FALSE),""))</f>
        <v/>
      </c>
      <c r="C89" s="14">
        <f>IF($A89="","",SUMIFS(AR_Invoices!$K:$K,AR_Invoices!$C:$C,$A89,AR_Invoices!$K:$K,"&gt;0",AR_Invoices!$N:$N,"&lt;=0"))</f>
        <v/>
      </c>
      <c r="D89" s="14">
        <f>IF($A89="","",SUMIFS(AR_Invoices!$K:$K,AR_Invoices!$C:$C,$A89,AR_Invoices!$K:$K,"&gt;0",AR_Invoices!$N:$N,"&gt;=1",AR_Invoices!$N:$N,"&lt;=30"))</f>
        <v/>
      </c>
      <c r="E89" s="14">
        <f>IF($A89="","",SUMIFS(AR_Invoices!$K:$K,AR_Invoices!$C:$C,$A89,AR_Invoices!$K:$K,"&gt;0",AR_Invoices!$N:$N,"&gt;=31",AR_Invoices!$N:$N,"&lt;=60"))</f>
        <v/>
      </c>
      <c r="F89" s="14">
        <f>IF($A89="","",SUMIFS(AR_Invoices!$K:$K,AR_Invoices!$C:$C,$A89,AR_Invoices!$K:$K,"&gt;0",AR_Invoices!$N:$N,"&gt;=61",AR_Invoices!$N:$N,"&lt;=90"))</f>
        <v/>
      </c>
      <c r="G89" s="14">
        <f>IF($A89="","",SUMIFS(AR_Invoices!$K:$K,AR_Invoices!$C:$C,$A89,AR_Invoices!$K:$K,"&gt;0",AR_Invoices!$N:$N,"&gt;=91"))</f>
        <v/>
      </c>
      <c r="H89" s="14">
        <f>IF($A89="","",SUM($C89:$G89))</f>
        <v/>
      </c>
    </row>
    <row r="90">
      <c r="A90" s="11" t="n"/>
      <c r="B90" s="11">
        <f>IF($A90="","",IFERROR(VLOOKUP($A90,Customers!$A:$B,2,FALSE),""))</f>
        <v/>
      </c>
      <c r="C90" s="14">
        <f>IF($A90="","",SUMIFS(AR_Invoices!$K:$K,AR_Invoices!$C:$C,$A90,AR_Invoices!$K:$K,"&gt;0",AR_Invoices!$N:$N,"&lt;=0"))</f>
        <v/>
      </c>
      <c r="D90" s="14">
        <f>IF($A90="","",SUMIFS(AR_Invoices!$K:$K,AR_Invoices!$C:$C,$A90,AR_Invoices!$K:$K,"&gt;0",AR_Invoices!$N:$N,"&gt;=1",AR_Invoices!$N:$N,"&lt;=30"))</f>
        <v/>
      </c>
      <c r="E90" s="14">
        <f>IF($A90="","",SUMIFS(AR_Invoices!$K:$K,AR_Invoices!$C:$C,$A90,AR_Invoices!$K:$K,"&gt;0",AR_Invoices!$N:$N,"&gt;=31",AR_Invoices!$N:$N,"&lt;=60"))</f>
        <v/>
      </c>
      <c r="F90" s="14">
        <f>IF($A90="","",SUMIFS(AR_Invoices!$K:$K,AR_Invoices!$C:$C,$A90,AR_Invoices!$K:$K,"&gt;0",AR_Invoices!$N:$N,"&gt;=61",AR_Invoices!$N:$N,"&lt;=90"))</f>
        <v/>
      </c>
      <c r="G90" s="14">
        <f>IF($A90="","",SUMIFS(AR_Invoices!$K:$K,AR_Invoices!$C:$C,$A90,AR_Invoices!$K:$K,"&gt;0",AR_Invoices!$N:$N,"&gt;=91"))</f>
        <v/>
      </c>
      <c r="H90" s="14">
        <f>IF($A90="","",SUM($C90:$G90))</f>
        <v/>
      </c>
    </row>
    <row r="91">
      <c r="A91" s="11" t="n"/>
      <c r="B91" s="11">
        <f>IF($A91="","",IFERROR(VLOOKUP($A91,Customers!$A:$B,2,FALSE),""))</f>
        <v/>
      </c>
      <c r="C91" s="14">
        <f>IF($A91="","",SUMIFS(AR_Invoices!$K:$K,AR_Invoices!$C:$C,$A91,AR_Invoices!$K:$K,"&gt;0",AR_Invoices!$N:$N,"&lt;=0"))</f>
        <v/>
      </c>
      <c r="D91" s="14">
        <f>IF($A91="","",SUMIFS(AR_Invoices!$K:$K,AR_Invoices!$C:$C,$A91,AR_Invoices!$K:$K,"&gt;0",AR_Invoices!$N:$N,"&gt;=1",AR_Invoices!$N:$N,"&lt;=30"))</f>
        <v/>
      </c>
      <c r="E91" s="14">
        <f>IF($A91="","",SUMIFS(AR_Invoices!$K:$K,AR_Invoices!$C:$C,$A91,AR_Invoices!$K:$K,"&gt;0",AR_Invoices!$N:$N,"&gt;=31",AR_Invoices!$N:$N,"&lt;=60"))</f>
        <v/>
      </c>
      <c r="F91" s="14">
        <f>IF($A91="","",SUMIFS(AR_Invoices!$K:$K,AR_Invoices!$C:$C,$A91,AR_Invoices!$K:$K,"&gt;0",AR_Invoices!$N:$N,"&gt;=61",AR_Invoices!$N:$N,"&lt;=90"))</f>
        <v/>
      </c>
      <c r="G91" s="14">
        <f>IF($A91="","",SUMIFS(AR_Invoices!$K:$K,AR_Invoices!$C:$C,$A91,AR_Invoices!$K:$K,"&gt;0",AR_Invoices!$N:$N,"&gt;=91"))</f>
        <v/>
      </c>
      <c r="H91" s="14">
        <f>IF($A91="","",SUM($C91:$G91))</f>
        <v/>
      </c>
    </row>
    <row r="92">
      <c r="A92" s="11" t="n"/>
      <c r="B92" s="11">
        <f>IF($A92="","",IFERROR(VLOOKUP($A92,Customers!$A:$B,2,FALSE),""))</f>
        <v/>
      </c>
      <c r="C92" s="14">
        <f>IF($A92="","",SUMIFS(AR_Invoices!$K:$K,AR_Invoices!$C:$C,$A92,AR_Invoices!$K:$K,"&gt;0",AR_Invoices!$N:$N,"&lt;=0"))</f>
        <v/>
      </c>
      <c r="D92" s="14">
        <f>IF($A92="","",SUMIFS(AR_Invoices!$K:$K,AR_Invoices!$C:$C,$A92,AR_Invoices!$K:$K,"&gt;0",AR_Invoices!$N:$N,"&gt;=1",AR_Invoices!$N:$N,"&lt;=30"))</f>
        <v/>
      </c>
      <c r="E92" s="14">
        <f>IF($A92="","",SUMIFS(AR_Invoices!$K:$K,AR_Invoices!$C:$C,$A92,AR_Invoices!$K:$K,"&gt;0",AR_Invoices!$N:$N,"&gt;=31",AR_Invoices!$N:$N,"&lt;=60"))</f>
        <v/>
      </c>
      <c r="F92" s="14">
        <f>IF($A92="","",SUMIFS(AR_Invoices!$K:$K,AR_Invoices!$C:$C,$A92,AR_Invoices!$K:$K,"&gt;0",AR_Invoices!$N:$N,"&gt;=61",AR_Invoices!$N:$N,"&lt;=90"))</f>
        <v/>
      </c>
      <c r="G92" s="14">
        <f>IF($A92="","",SUMIFS(AR_Invoices!$K:$K,AR_Invoices!$C:$C,$A92,AR_Invoices!$K:$K,"&gt;0",AR_Invoices!$N:$N,"&gt;=91"))</f>
        <v/>
      </c>
      <c r="H92" s="14">
        <f>IF($A92="","",SUM($C92:$G92))</f>
        <v/>
      </c>
    </row>
    <row r="93">
      <c r="A93" s="11" t="n"/>
      <c r="B93" s="11">
        <f>IF($A93="","",IFERROR(VLOOKUP($A93,Customers!$A:$B,2,FALSE),""))</f>
        <v/>
      </c>
      <c r="C93" s="14">
        <f>IF($A93="","",SUMIFS(AR_Invoices!$K:$K,AR_Invoices!$C:$C,$A93,AR_Invoices!$K:$K,"&gt;0",AR_Invoices!$N:$N,"&lt;=0"))</f>
        <v/>
      </c>
      <c r="D93" s="14">
        <f>IF($A93="","",SUMIFS(AR_Invoices!$K:$K,AR_Invoices!$C:$C,$A93,AR_Invoices!$K:$K,"&gt;0",AR_Invoices!$N:$N,"&gt;=1",AR_Invoices!$N:$N,"&lt;=30"))</f>
        <v/>
      </c>
      <c r="E93" s="14">
        <f>IF($A93="","",SUMIFS(AR_Invoices!$K:$K,AR_Invoices!$C:$C,$A93,AR_Invoices!$K:$K,"&gt;0",AR_Invoices!$N:$N,"&gt;=31",AR_Invoices!$N:$N,"&lt;=60"))</f>
        <v/>
      </c>
      <c r="F93" s="14">
        <f>IF($A93="","",SUMIFS(AR_Invoices!$K:$K,AR_Invoices!$C:$C,$A93,AR_Invoices!$K:$K,"&gt;0",AR_Invoices!$N:$N,"&gt;=61",AR_Invoices!$N:$N,"&lt;=90"))</f>
        <v/>
      </c>
      <c r="G93" s="14">
        <f>IF($A93="","",SUMIFS(AR_Invoices!$K:$K,AR_Invoices!$C:$C,$A93,AR_Invoices!$K:$K,"&gt;0",AR_Invoices!$N:$N,"&gt;=91"))</f>
        <v/>
      </c>
      <c r="H93" s="14">
        <f>IF($A93="","",SUM($C93:$G93))</f>
        <v/>
      </c>
    </row>
    <row r="94">
      <c r="A94" s="11" t="n"/>
      <c r="B94" s="11">
        <f>IF($A94="","",IFERROR(VLOOKUP($A94,Customers!$A:$B,2,FALSE),""))</f>
        <v/>
      </c>
      <c r="C94" s="14">
        <f>IF($A94="","",SUMIFS(AR_Invoices!$K:$K,AR_Invoices!$C:$C,$A94,AR_Invoices!$K:$K,"&gt;0",AR_Invoices!$N:$N,"&lt;=0"))</f>
        <v/>
      </c>
      <c r="D94" s="14">
        <f>IF($A94="","",SUMIFS(AR_Invoices!$K:$K,AR_Invoices!$C:$C,$A94,AR_Invoices!$K:$K,"&gt;0",AR_Invoices!$N:$N,"&gt;=1",AR_Invoices!$N:$N,"&lt;=30"))</f>
        <v/>
      </c>
      <c r="E94" s="14">
        <f>IF($A94="","",SUMIFS(AR_Invoices!$K:$K,AR_Invoices!$C:$C,$A94,AR_Invoices!$K:$K,"&gt;0",AR_Invoices!$N:$N,"&gt;=31",AR_Invoices!$N:$N,"&lt;=60"))</f>
        <v/>
      </c>
      <c r="F94" s="14">
        <f>IF($A94="","",SUMIFS(AR_Invoices!$K:$K,AR_Invoices!$C:$C,$A94,AR_Invoices!$K:$K,"&gt;0",AR_Invoices!$N:$N,"&gt;=61",AR_Invoices!$N:$N,"&lt;=90"))</f>
        <v/>
      </c>
      <c r="G94" s="14">
        <f>IF($A94="","",SUMIFS(AR_Invoices!$K:$K,AR_Invoices!$C:$C,$A94,AR_Invoices!$K:$K,"&gt;0",AR_Invoices!$N:$N,"&gt;=91"))</f>
        <v/>
      </c>
      <c r="H94" s="14">
        <f>IF($A94="","",SUM($C94:$G94))</f>
        <v/>
      </c>
    </row>
    <row r="95">
      <c r="A95" s="11" t="n"/>
      <c r="B95" s="11">
        <f>IF($A95="","",IFERROR(VLOOKUP($A95,Customers!$A:$B,2,FALSE),""))</f>
        <v/>
      </c>
      <c r="C95" s="14">
        <f>IF($A95="","",SUMIFS(AR_Invoices!$K:$K,AR_Invoices!$C:$C,$A95,AR_Invoices!$K:$K,"&gt;0",AR_Invoices!$N:$N,"&lt;=0"))</f>
        <v/>
      </c>
      <c r="D95" s="14">
        <f>IF($A95="","",SUMIFS(AR_Invoices!$K:$K,AR_Invoices!$C:$C,$A95,AR_Invoices!$K:$K,"&gt;0",AR_Invoices!$N:$N,"&gt;=1",AR_Invoices!$N:$N,"&lt;=30"))</f>
        <v/>
      </c>
      <c r="E95" s="14">
        <f>IF($A95="","",SUMIFS(AR_Invoices!$K:$K,AR_Invoices!$C:$C,$A95,AR_Invoices!$K:$K,"&gt;0",AR_Invoices!$N:$N,"&gt;=31",AR_Invoices!$N:$N,"&lt;=60"))</f>
        <v/>
      </c>
      <c r="F95" s="14">
        <f>IF($A95="","",SUMIFS(AR_Invoices!$K:$K,AR_Invoices!$C:$C,$A95,AR_Invoices!$K:$K,"&gt;0",AR_Invoices!$N:$N,"&gt;=61",AR_Invoices!$N:$N,"&lt;=90"))</f>
        <v/>
      </c>
      <c r="G95" s="14">
        <f>IF($A95="","",SUMIFS(AR_Invoices!$K:$K,AR_Invoices!$C:$C,$A95,AR_Invoices!$K:$K,"&gt;0",AR_Invoices!$N:$N,"&gt;=91"))</f>
        <v/>
      </c>
      <c r="H95" s="14">
        <f>IF($A95="","",SUM($C95:$G95))</f>
        <v/>
      </c>
    </row>
    <row r="96">
      <c r="A96" s="11" t="n"/>
      <c r="B96" s="11">
        <f>IF($A96="","",IFERROR(VLOOKUP($A96,Customers!$A:$B,2,FALSE),""))</f>
        <v/>
      </c>
      <c r="C96" s="14">
        <f>IF($A96="","",SUMIFS(AR_Invoices!$K:$K,AR_Invoices!$C:$C,$A96,AR_Invoices!$K:$K,"&gt;0",AR_Invoices!$N:$N,"&lt;=0"))</f>
        <v/>
      </c>
      <c r="D96" s="14">
        <f>IF($A96="","",SUMIFS(AR_Invoices!$K:$K,AR_Invoices!$C:$C,$A96,AR_Invoices!$K:$K,"&gt;0",AR_Invoices!$N:$N,"&gt;=1",AR_Invoices!$N:$N,"&lt;=30"))</f>
        <v/>
      </c>
      <c r="E96" s="14">
        <f>IF($A96="","",SUMIFS(AR_Invoices!$K:$K,AR_Invoices!$C:$C,$A96,AR_Invoices!$K:$K,"&gt;0",AR_Invoices!$N:$N,"&gt;=31",AR_Invoices!$N:$N,"&lt;=60"))</f>
        <v/>
      </c>
      <c r="F96" s="14">
        <f>IF($A96="","",SUMIFS(AR_Invoices!$K:$K,AR_Invoices!$C:$C,$A96,AR_Invoices!$K:$K,"&gt;0",AR_Invoices!$N:$N,"&gt;=61",AR_Invoices!$N:$N,"&lt;=90"))</f>
        <v/>
      </c>
      <c r="G96" s="14">
        <f>IF($A96="","",SUMIFS(AR_Invoices!$K:$K,AR_Invoices!$C:$C,$A96,AR_Invoices!$K:$K,"&gt;0",AR_Invoices!$N:$N,"&gt;=91"))</f>
        <v/>
      </c>
      <c r="H96" s="14">
        <f>IF($A96="","",SUM($C96:$G96))</f>
        <v/>
      </c>
    </row>
    <row r="97">
      <c r="A97" s="11" t="n"/>
      <c r="B97" s="11">
        <f>IF($A97="","",IFERROR(VLOOKUP($A97,Customers!$A:$B,2,FALSE),""))</f>
        <v/>
      </c>
      <c r="C97" s="14">
        <f>IF($A97="","",SUMIFS(AR_Invoices!$K:$K,AR_Invoices!$C:$C,$A97,AR_Invoices!$K:$K,"&gt;0",AR_Invoices!$N:$N,"&lt;=0"))</f>
        <v/>
      </c>
      <c r="D97" s="14">
        <f>IF($A97="","",SUMIFS(AR_Invoices!$K:$K,AR_Invoices!$C:$C,$A97,AR_Invoices!$K:$K,"&gt;0",AR_Invoices!$N:$N,"&gt;=1",AR_Invoices!$N:$N,"&lt;=30"))</f>
        <v/>
      </c>
      <c r="E97" s="14">
        <f>IF($A97="","",SUMIFS(AR_Invoices!$K:$K,AR_Invoices!$C:$C,$A97,AR_Invoices!$K:$K,"&gt;0",AR_Invoices!$N:$N,"&gt;=31",AR_Invoices!$N:$N,"&lt;=60"))</f>
        <v/>
      </c>
      <c r="F97" s="14">
        <f>IF($A97="","",SUMIFS(AR_Invoices!$K:$K,AR_Invoices!$C:$C,$A97,AR_Invoices!$K:$K,"&gt;0",AR_Invoices!$N:$N,"&gt;=61",AR_Invoices!$N:$N,"&lt;=90"))</f>
        <v/>
      </c>
      <c r="G97" s="14">
        <f>IF($A97="","",SUMIFS(AR_Invoices!$K:$K,AR_Invoices!$C:$C,$A97,AR_Invoices!$K:$K,"&gt;0",AR_Invoices!$N:$N,"&gt;=91"))</f>
        <v/>
      </c>
      <c r="H97" s="14">
        <f>IF($A97="","",SUM($C97:$G97))</f>
        <v/>
      </c>
    </row>
    <row r="98">
      <c r="A98" s="11" t="n"/>
      <c r="B98" s="11">
        <f>IF($A98="","",IFERROR(VLOOKUP($A98,Customers!$A:$B,2,FALSE),""))</f>
        <v/>
      </c>
      <c r="C98" s="14">
        <f>IF($A98="","",SUMIFS(AR_Invoices!$K:$K,AR_Invoices!$C:$C,$A98,AR_Invoices!$K:$K,"&gt;0",AR_Invoices!$N:$N,"&lt;=0"))</f>
        <v/>
      </c>
      <c r="D98" s="14">
        <f>IF($A98="","",SUMIFS(AR_Invoices!$K:$K,AR_Invoices!$C:$C,$A98,AR_Invoices!$K:$K,"&gt;0",AR_Invoices!$N:$N,"&gt;=1",AR_Invoices!$N:$N,"&lt;=30"))</f>
        <v/>
      </c>
      <c r="E98" s="14">
        <f>IF($A98="","",SUMIFS(AR_Invoices!$K:$K,AR_Invoices!$C:$C,$A98,AR_Invoices!$K:$K,"&gt;0",AR_Invoices!$N:$N,"&gt;=31",AR_Invoices!$N:$N,"&lt;=60"))</f>
        <v/>
      </c>
      <c r="F98" s="14">
        <f>IF($A98="","",SUMIFS(AR_Invoices!$K:$K,AR_Invoices!$C:$C,$A98,AR_Invoices!$K:$K,"&gt;0",AR_Invoices!$N:$N,"&gt;=61",AR_Invoices!$N:$N,"&lt;=90"))</f>
        <v/>
      </c>
      <c r="G98" s="14">
        <f>IF($A98="","",SUMIFS(AR_Invoices!$K:$K,AR_Invoices!$C:$C,$A98,AR_Invoices!$K:$K,"&gt;0",AR_Invoices!$N:$N,"&gt;=91"))</f>
        <v/>
      </c>
      <c r="H98" s="14">
        <f>IF($A98="","",SUM($C98:$G98))</f>
        <v/>
      </c>
    </row>
    <row r="99">
      <c r="A99" s="11" t="n"/>
      <c r="B99" s="11">
        <f>IF($A99="","",IFERROR(VLOOKUP($A99,Customers!$A:$B,2,FALSE),""))</f>
        <v/>
      </c>
      <c r="C99" s="14">
        <f>IF($A99="","",SUMIFS(AR_Invoices!$K:$K,AR_Invoices!$C:$C,$A99,AR_Invoices!$K:$K,"&gt;0",AR_Invoices!$N:$N,"&lt;=0"))</f>
        <v/>
      </c>
      <c r="D99" s="14">
        <f>IF($A99="","",SUMIFS(AR_Invoices!$K:$K,AR_Invoices!$C:$C,$A99,AR_Invoices!$K:$K,"&gt;0",AR_Invoices!$N:$N,"&gt;=1",AR_Invoices!$N:$N,"&lt;=30"))</f>
        <v/>
      </c>
      <c r="E99" s="14">
        <f>IF($A99="","",SUMIFS(AR_Invoices!$K:$K,AR_Invoices!$C:$C,$A99,AR_Invoices!$K:$K,"&gt;0",AR_Invoices!$N:$N,"&gt;=31",AR_Invoices!$N:$N,"&lt;=60"))</f>
        <v/>
      </c>
      <c r="F99" s="14">
        <f>IF($A99="","",SUMIFS(AR_Invoices!$K:$K,AR_Invoices!$C:$C,$A99,AR_Invoices!$K:$K,"&gt;0",AR_Invoices!$N:$N,"&gt;=61",AR_Invoices!$N:$N,"&lt;=90"))</f>
        <v/>
      </c>
      <c r="G99" s="14">
        <f>IF($A99="","",SUMIFS(AR_Invoices!$K:$K,AR_Invoices!$C:$C,$A99,AR_Invoices!$K:$K,"&gt;0",AR_Invoices!$N:$N,"&gt;=91"))</f>
        <v/>
      </c>
      <c r="H99" s="14">
        <f>IF($A99="","",SUM($C99:$G99))</f>
        <v/>
      </c>
    </row>
    <row r="100">
      <c r="A100" s="11" t="n"/>
      <c r="B100" s="11">
        <f>IF($A100="","",IFERROR(VLOOKUP($A100,Customers!$A:$B,2,FALSE),""))</f>
        <v/>
      </c>
      <c r="C100" s="14">
        <f>IF($A100="","",SUMIFS(AR_Invoices!$K:$K,AR_Invoices!$C:$C,$A100,AR_Invoices!$K:$K,"&gt;0",AR_Invoices!$N:$N,"&lt;=0"))</f>
        <v/>
      </c>
      <c r="D100" s="14">
        <f>IF($A100="","",SUMIFS(AR_Invoices!$K:$K,AR_Invoices!$C:$C,$A100,AR_Invoices!$K:$K,"&gt;0",AR_Invoices!$N:$N,"&gt;=1",AR_Invoices!$N:$N,"&lt;=30"))</f>
        <v/>
      </c>
      <c r="E100" s="14">
        <f>IF($A100="","",SUMIFS(AR_Invoices!$K:$K,AR_Invoices!$C:$C,$A100,AR_Invoices!$K:$K,"&gt;0",AR_Invoices!$N:$N,"&gt;=31",AR_Invoices!$N:$N,"&lt;=60"))</f>
        <v/>
      </c>
      <c r="F100" s="14">
        <f>IF($A100="","",SUMIFS(AR_Invoices!$K:$K,AR_Invoices!$C:$C,$A100,AR_Invoices!$K:$K,"&gt;0",AR_Invoices!$N:$N,"&gt;=61",AR_Invoices!$N:$N,"&lt;=90"))</f>
        <v/>
      </c>
      <c r="G100" s="14">
        <f>IF($A100="","",SUMIFS(AR_Invoices!$K:$K,AR_Invoices!$C:$C,$A100,AR_Invoices!$K:$K,"&gt;0",AR_Invoices!$N:$N,"&gt;=91"))</f>
        <v/>
      </c>
      <c r="H100" s="14">
        <f>IF($A100="","",SUM($C100:$G100))</f>
        <v/>
      </c>
    </row>
    <row r="101">
      <c r="A101" s="11" t="n"/>
      <c r="B101" s="11">
        <f>IF($A101="","",IFERROR(VLOOKUP($A101,Customers!$A:$B,2,FALSE),""))</f>
        <v/>
      </c>
      <c r="C101" s="14">
        <f>IF($A101="","",SUMIFS(AR_Invoices!$K:$K,AR_Invoices!$C:$C,$A101,AR_Invoices!$K:$K,"&gt;0",AR_Invoices!$N:$N,"&lt;=0"))</f>
        <v/>
      </c>
      <c r="D101" s="14">
        <f>IF($A101="","",SUMIFS(AR_Invoices!$K:$K,AR_Invoices!$C:$C,$A101,AR_Invoices!$K:$K,"&gt;0",AR_Invoices!$N:$N,"&gt;=1",AR_Invoices!$N:$N,"&lt;=30"))</f>
        <v/>
      </c>
      <c r="E101" s="14">
        <f>IF($A101="","",SUMIFS(AR_Invoices!$K:$K,AR_Invoices!$C:$C,$A101,AR_Invoices!$K:$K,"&gt;0",AR_Invoices!$N:$N,"&gt;=31",AR_Invoices!$N:$N,"&lt;=60"))</f>
        <v/>
      </c>
      <c r="F101" s="14">
        <f>IF($A101="","",SUMIFS(AR_Invoices!$K:$K,AR_Invoices!$C:$C,$A101,AR_Invoices!$K:$K,"&gt;0",AR_Invoices!$N:$N,"&gt;=61",AR_Invoices!$N:$N,"&lt;=90"))</f>
        <v/>
      </c>
      <c r="G101" s="14">
        <f>IF($A101="","",SUMIFS(AR_Invoices!$K:$K,AR_Invoices!$C:$C,$A101,AR_Invoices!$K:$K,"&gt;0",AR_Invoices!$N:$N,"&gt;=91"))</f>
        <v/>
      </c>
      <c r="H101" s="14">
        <f>IF($A101="","",SUM($C101:$G101))</f>
        <v/>
      </c>
    </row>
    <row r="102">
      <c r="A102" s="11" t="n"/>
      <c r="B102" s="11">
        <f>IF($A102="","",IFERROR(VLOOKUP($A102,Customers!$A:$B,2,FALSE),""))</f>
        <v/>
      </c>
      <c r="C102" s="14">
        <f>IF($A102="","",SUMIFS(AR_Invoices!$K:$K,AR_Invoices!$C:$C,$A102,AR_Invoices!$K:$K,"&gt;0",AR_Invoices!$N:$N,"&lt;=0"))</f>
        <v/>
      </c>
      <c r="D102" s="14">
        <f>IF($A102="","",SUMIFS(AR_Invoices!$K:$K,AR_Invoices!$C:$C,$A102,AR_Invoices!$K:$K,"&gt;0",AR_Invoices!$N:$N,"&gt;=1",AR_Invoices!$N:$N,"&lt;=30"))</f>
        <v/>
      </c>
      <c r="E102" s="14">
        <f>IF($A102="","",SUMIFS(AR_Invoices!$K:$K,AR_Invoices!$C:$C,$A102,AR_Invoices!$K:$K,"&gt;0",AR_Invoices!$N:$N,"&gt;=31",AR_Invoices!$N:$N,"&lt;=60"))</f>
        <v/>
      </c>
      <c r="F102" s="14">
        <f>IF($A102="","",SUMIFS(AR_Invoices!$K:$K,AR_Invoices!$C:$C,$A102,AR_Invoices!$K:$K,"&gt;0",AR_Invoices!$N:$N,"&gt;=61",AR_Invoices!$N:$N,"&lt;=90"))</f>
        <v/>
      </c>
      <c r="G102" s="14">
        <f>IF($A102="","",SUMIFS(AR_Invoices!$K:$K,AR_Invoices!$C:$C,$A102,AR_Invoices!$K:$K,"&gt;0",AR_Invoices!$N:$N,"&gt;=91"))</f>
        <v/>
      </c>
      <c r="H102" s="14">
        <f>IF($A102="","",SUM($C102:$G102))</f>
        <v/>
      </c>
    </row>
    <row r="103">
      <c r="A103" s="11" t="n"/>
      <c r="B103" s="11">
        <f>IF($A103="","",IFERROR(VLOOKUP($A103,Customers!$A:$B,2,FALSE),""))</f>
        <v/>
      </c>
      <c r="C103" s="14">
        <f>IF($A103="","",SUMIFS(AR_Invoices!$K:$K,AR_Invoices!$C:$C,$A103,AR_Invoices!$K:$K,"&gt;0",AR_Invoices!$N:$N,"&lt;=0"))</f>
        <v/>
      </c>
      <c r="D103" s="14">
        <f>IF($A103="","",SUMIFS(AR_Invoices!$K:$K,AR_Invoices!$C:$C,$A103,AR_Invoices!$K:$K,"&gt;0",AR_Invoices!$N:$N,"&gt;=1",AR_Invoices!$N:$N,"&lt;=30"))</f>
        <v/>
      </c>
      <c r="E103" s="14">
        <f>IF($A103="","",SUMIFS(AR_Invoices!$K:$K,AR_Invoices!$C:$C,$A103,AR_Invoices!$K:$K,"&gt;0",AR_Invoices!$N:$N,"&gt;=31",AR_Invoices!$N:$N,"&lt;=60"))</f>
        <v/>
      </c>
      <c r="F103" s="14">
        <f>IF($A103="","",SUMIFS(AR_Invoices!$K:$K,AR_Invoices!$C:$C,$A103,AR_Invoices!$K:$K,"&gt;0",AR_Invoices!$N:$N,"&gt;=61",AR_Invoices!$N:$N,"&lt;=90"))</f>
        <v/>
      </c>
      <c r="G103" s="14">
        <f>IF($A103="","",SUMIFS(AR_Invoices!$K:$K,AR_Invoices!$C:$C,$A103,AR_Invoices!$K:$K,"&gt;0",AR_Invoices!$N:$N,"&gt;=91"))</f>
        <v/>
      </c>
      <c r="H103" s="14">
        <f>IF($A103="","",SUM($C103:$G103))</f>
        <v/>
      </c>
    </row>
    <row r="104">
      <c r="A104" s="11" t="n"/>
      <c r="B104" s="11">
        <f>IF($A104="","",IFERROR(VLOOKUP($A104,Customers!$A:$B,2,FALSE),""))</f>
        <v/>
      </c>
      <c r="C104" s="14">
        <f>IF($A104="","",SUMIFS(AR_Invoices!$K:$K,AR_Invoices!$C:$C,$A104,AR_Invoices!$K:$K,"&gt;0",AR_Invoices!$N:$N,"&lt;=0"))</f>
        <v/>
      </c>
      <c r="D104" s="14">
        <f>IF($A104="","",SUMIFS(AR_Invoices!$K:$K,AR_Invoices!$C:$C,$A104,AR_Invoices!$K:$K,"&gt;0",AR_Invoices!$N:$N,"&gt;=1",AR_Invoices!$N:$N,"&lt;=30"))</f>
        <v/>
      </c>
      <c r="E104" s="14">
        <f>IF($A104="","",SUMIFS(AR_Invoices!$K:$K,AR_Invoices!$C:$C,$A104,AR_Invoices!$K:$K,"&gt;0",AR_Invoices!$N:$N,"&gt;=31",AR_Invoices!$N:$N,"&lt;=60"))</f>
        <v/>
      </c>
      <c r="F104" s="14">
        <f>IF($A104="","",SUMIFS(AR_Invoices!$K:$K,AR_Invoices!$C:$C,$A104,AR_Invoices!$K:$K,"&gt;0",AR_Invoices!$N:$N,"&gt;=61",AR_Invoices!$N:$N,"&lt;=90"))</f>
        <v/>
      </c>
      <c r="G104" s="14">
        <f>IF($A104="","",SUMIFS(AR_Invoices!$K:$K,AR_Invoices!$C:$C,$A104,AR_Invoices!$K:$K,"&gt;0",AR_Invoices!$N:$N,"&gt;=91"))</f>
        <v/>
      </c>
      <c r="H104" s="14">
        <f>IF($A104="","",SUM($C104:$G104))</f>
        <v/>
      </c>
    </row>
    <row r="105">
      <c r="A105" s="11" t="n"/>
      <c r="B105" s="11">
        <f>IF($A105="","",IFERROR(VLOOKUP($A105,Customers!$A:$B,2,FALSE),""))</f>
        <v/>
      </c>
      <c r="C105" s="14">
        <f>IF($A105="","",SUMIFS(AR_Invoices!$K:$K,AR_Invoices!$C:$C,$A105,AR_Invoices!$K:$K,"&gt;0",AR_Invoices!$N:$N,"&lt;=0"))</f>
        <v/>
      </c>
      <c r="D105" s="14">
        <f>IF($A105="","",SUMIFS(AR_Invoices!$K:$K,AR_Invoices!$C:$C,$A105,AR_Invoices!$K:$K,"&gt;0",AR_Invoices!$N:$N,"&gt;=1",AR_Invoices!$N:$N,"&lt;=30"))</f>
        <v/>
      </c>
      <c r="E105" s="14">
        <f>IF($A105="","",SUMIFS(AR_Invoices!$K:$K,AR_Invoices!$C:$C,$A105,AR_Invoices!$K:$K,"&gt;0",AR_Invoices!$N:$N,"&gt;=31",AR_Invoices!$N:$N,"&lt;=60"))</f>
        <v/>
      </c>
      <c r="F105" s="14">
        <f>IF($A105="","",SUMIFS(AR_Invoices!$K:$K,AR_Invoices!$C:$C,$A105,AR_Invoices!$K:$K,"&gt;0",AR_Invoices!$N:$N,"&gt;=61",AR_Invoices!$N:$N,"&lt;=90"))</f>
        <v/>
      </c>
      <c r="G105" s="14">
        <f>IF($A105="","",SUMIFS(AR_Invoices!$K:$K,AR_Invoices!$C:$C,$A105,AR_Invoices!$K:$K,"&gt;0",AR_Invoices!$N:$N,"&gt;=91"))</f>
        <v/>
      </c>
      <c r="H105" s="14">
        <f>IF($A105="","",SUM($C105:$G105))</f>
        <v/>
      </c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05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6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>
      <c r="A1" s="1" t="inlineStr">
        <is>
          <t>BÁO CÁO TUỔI NỢ PHẢI TRẢ (AP Aging)</t>
        </is>
      </c>
    </row>
    <row r="3">
      <c r="A3" t="inlineStr">
        <is>
          <t>Ngày chốt:</t>
        </is>
      </c>
      <c r="B3" s="2">
        <f>Settings!B3</f>
        <v/>
      </c>
    </row>
    <row r="4">
      <c r="A4" t="inlineStr">
        <is>
          <t>Mã NCC</t>
        </is>
      </c>
      <c r="B4" t="inlineStr">
        <is>
          <t>Tên</t>
        </is>
      </c>
      <c r="C4" t="inlineStr">
        <is>
          <t>Chưa đến hạn</t>
        </is>
      </c>
      <c r="D4" t="inlineStr">
        <is>
          <t>1-30</t>
        </is>
      </c>
      <c r="E4" t="inlineStr">
        <is>
          <t>31-60</t>
        </is>
      </c>
      <c r="F4" t="inlineStr">
        <is>
          <t>61-90</t>
        </is>
      </c>
      <c r="G4" t="inlineStr">
        <is>
          <t>91+</t>
        </is>
      </c>
      <c r="H4" t="inlineStr">
        <is>
          <t>Tổng</t>
        </is>
      </c>
    </row>
    <row r="5">
      <c r="A5" s="8" t="n"/>
      <c r="B5" s="8" t="n"/>
      <c r="C5" s="8" t="n"/>
      <c r="D5" s="8" t="n"/>
      <c r="E5" s="8" t="n"/>
      <c r="F5" s="8" t="n"/>
      <c r="G5" s="8" t="n"/>
      <c r="H5" s="8" t="n"/>
    </row>
    <row r="6">
      <c r="A6" s="11" t="n"/>
      <c r="B6" s="11">
        <f>IF($A6="","",IFERROR(VLOOKUP($A6,Vendors!$A:$B,2,FALSE),""))</f>
        <v/>
      </c>
      <c r="C6" s="14">
        <f>IF($A6="","",SUMIFS(AP_Bills!$K:$K,AP_Bills!$C:$C,$A6,AP_Bills!$K:$K,"&gt;0",AP_Bills!$N:$N,"&lt;=0"))</f>
        <v/>
      </c>
      <c r="D6" s="14">
        <f>IF($A6="","",SUMIFS(AP_Bills!$K:$K,AP_Bills!$C:$C,$A6,AP_Bills!$K:$K,"&gt;0",AP_Bills!$N:$N,"&gt;=1",AP_Bills!$N:$N,"&lt;=30"))</f>
        <v/>
      </c>
      <c r="E6" s="14">
        <f>IF($A6="","",SUMIFS(AP_Bills!$K:$K,AP_Bills!$C:$C,$A6,AP_Bills!$K:$K,"&gt;0",AP_Bills!$N:$N,"&gt;=31",AP_Bills!$N:$N,"&lt;=60"))</f>
        <v/>
      </c>
      <c r="F6" s="14">
        <f>IF($A6="","",SUMIFS(AP_Bills!$K:$K,AP_Bills!$C:$C,$A6,AP_Bills!$K:$K,"&gt;0",AP_Bills!$N:$N,"&gt;=61",AP_Bills!$N:$N,"&lt;=90"))</f>
        <v/>
      </c>
      <c r="G6" s="14">
        <f>IF($A6="","",SUMIFS(AP_Bills!$K:$K,AP_Bills!$C:$C,$A6,AP_Bills!$K:$K,"&gt;0",AP_Bills!$N:$N,"&gt;=91"))</f>
        <v/>
      </c>
      <c r="H6" s="14">
        <f>IF($A6="","",SUM($C6:$G6))</f>
        <v/>
      </c>
    </row>
    <row r="7">
      <c r="A7" s="11" t="n"/>
      <c r="B7" s="11">
        <f>IF($A7="","",IFERROR(VLOOKUP($A7,Vendors!$A:$B,2,FALSE),""))</f>
        <v/>
      </c>
      <c r="C7" s="14">
        <f>IF($A7="","",SUMIFS(AP_Bills!$K:$K,AP_Bills!$C:$C,$A7,AP_Bills!$K:$K,"&gt;0",AP_Bills!$N:$N,"&lt;=0"))</f>
        <v/>
      </c>
      <c r="D7" s="14">
        <f>IF($A7="","",SUMIFS(AP_Bills!$K:$K,AP_Bills!$C:$C,$A7,AP_Bills!$K:$K,"&gt;0",AP_Bills!$N:$N,"&gt;=1",AP_Bills!$N:$N,"&lt;=30"))</f>
        <v/>
      </c>
      <c r="E7" s="14">
        <f>IF($A7="","",SUMIFS(AP_Bills!$K:$K,AP_Bills!$C:$C,$A7,AP_Bills!$K:$K,"&gt;0",AP_Bills!$N:$N,"&gt;=31",AP_Bills!$N:$N,"&lt;=60"))</f>
        <v/>
      </c>
      <c r="F7" s="14">
        <f>IF($A7="","",SUMIFS(AP_Bills!$K:$K,AP_Bills!$C:$C,$A7,AP_Bills!$K:$K,"&gt;0",AP_Bills!$N:$N,"&gt;=61",AP_Bills!$N:$N,"&lt;=90"))</f>
        <v/>
      </c>
      <c r="G7" s="14">
        <f>IF($A7="","",SUMIFS(AP_Bills!$K:$K,AP_Bills!$C:$C,$A7,AP_Bills!$K:$K,"&gt;0",AP_Bills!$N:$N,"&gt;=91"))</f>
        <v/>
      </c>
      <c r="H7" s="14">
        <f>IF($A7="","",SUM($C7:$G7))</f>
        <v/>
      </c>
    </row>
    <row r="8">
      <c r="A8" s="11" t="n"/>
      <c r="B8" s="11">
        <f>IF($A8="","",IFERROR(VLOOKUP($A8,Vendors!$A:$B,2,FALSE),""))</f>
        <v/>
      </c>
      <c r="C8" s="14">
        <f>IF($A8="","",SUMIFS(AP_Bills!$K:$K,AP_Bills!$C:$C,$A8,AP_Bills!$K:$K,"&gt;0",AP_Bills!$N:$N,"&lt;=0"))</f>
        <v/>
      </c>
      <c r="D8" s="14">
        <f>IF($A8="","",SUMIFS(AP_Bills!$K:$K,AP_Bills!$C:$C,$A8,AP_Bills!$K:$K,"&gt;0",AP_Bills!$N:$N,"&gt;=1",AP_Bills!$N:$N,"&lt;=30"))</f>
        <v/>
      </c>
      <c r="E8" s="14">
        <f>IF($A8="","",SUMIFS(AP_Bills!$K:$K,AP_Bills!$C:$C,$A8,AP_Bills!$K:$K,"&gt;0",AP_Bills!$N:$N,"&gt;=31",AP_Bills!$N:$N,"&lt;=60"))</f>
        <v/>
      </c>
      <c r="F8" s="14">
        <f>IF($A8="","",SUMIFS(AP_Bills!$K:$K,AP_Bills!$C:$C,$A8,AP_Bills!$K:$K,"&gt;0",AP_Bills!$N:$N,"&gt;=61",AP_Bills!$N:$N,"&lt;=90"))</f>
        <v/>
      </c>
      <c r="G8" s="14">
        <f>IF($A8="","",SUMIFS(AP_Bills!$K:$K,AP_Bills!$C:$C,$A8,AP_Bills!$K:$K,"&gt;0",AP_Bills!$N:$N,"&gt;=91"))</f>
        <v/>
      </c>
      <c r="H8" s="14">
        <f>IF($A8="","",SUM($C8:$G8))</f>
        <v/>
      </c>
    </row>
    <row r="9">
      <c r="A9" s="11" t="n"/>
      <c r="B9" s="11">
        <f>IF($A9="","",IFERROR(VLOOKUP($A9,Vendors!$A:$B,2,FALSE),""))</f>
        <v/>
      </c>
      <c r="C9" s="14">
        <f>IF($A9="","",SUMIFS(AP_Bills!$K:$K,AP_Bills!$C:$C,$A9,AP_Bills!$K:$K,"&gt;0",AP_Bills!$N:$N,"&lt;=0"))</f>
        <v/>
      </c>
      <c r="D9" s="14">
        <f>IF($A9="","",SUMIFS(AP_Bills!$K:$K,AP_Bills!$C:$C,$A9,AP_Bills!$K:$K,"&gt;0",AP_Bills!$N:$N,"&gt;=1",AP_Bills!$N:$N,"&lt;=30"))</f>
        <v/>
      </c>
      <c r="E9" s="14">
        <f>IF($A9="","",SUMIFS(AP_Bills!$K:$K,AP_Bills!$C:$C,$A9,AP_Bills!$K:$K,"&gt;0",AP_Bills!$N:$N,"&gt;=31",AP_Bills!$N:$N,"&lt;=60"))</f>
        <v/>
      </c>
      <c r="F9" s="14">
        <f>IF($A9="","",SUMIFS(AP_Bills!$K:$K,AP_Bills!$C:$C,$A9,AP_Bills!$K:$K,"&gt;0",AP_Bills!$N:$N,"&gt;=61",AP_Bills!$N:$N,"&lt;=90"))</f>
        <v/>
      </c>
      <c r="G9" s="14">
        <f>IF($A9="","",SUMIFS(AP_Bills!$K:$K,AP_Bills!$C:$C,$A9,AP_Bills!$K:$K,"&gt;0",AP_Bills!$N:$N,"&gt;=91"))</f>
        <v/>
      </c>
      <c r="H9" s="14">
        <f>IF($A9="","",SUM($C9:$G9))</f>
        <v/>
      </c>
    </row>
    <row r="10">
      <c r="A10" s="11" t="n"/>
      <c r="B10" s="11">
        <f>IF($A10="","",IFERROR(VLOOKUP($A10,Vendors!$A:$B,2,FALSE),""))</f>
        <v/>
      </c>
      <c r="C10" s="14">
        <f>IF($A10="","",SUMIFS(AP_Bills!$K:$K,AP_Bills!$C:$C,$A10,AP_Bills!$K:$K,"&gt;0",AP_Bills!$N:$N,"&lt;=0"))</f>
        <v/>
      </c>
      <c r="D10" s="14">
        <f>IF($A10="","",SUMIFS(AP_Bills!$K:$K,AP_Bills!$C:$C,$A10,AP_Bills!$K:$K,"&gt;0",AP_Bills!$N:$N,"&gt;=1",AP_Bills!$N:$N,"&lt;=30"))</f>
        <v/>
      </c>
      <c r="E10" s="14">
        <f>IF($A10="","",SUMIFS(AP_Bills!$K:$K,AP_Bills!$C:$C,$A10,AP_Bills!$K:$K,"&gt;0",AP_Bills!$N:$N,"&gt;=31",AP_Bills!$N:$N,"&lt;=60"))</f>
        <v/>
      </c>
      <c r="F10" s="14">
        <f>IF($A10="","",SUMIFS(AP_Bills!$K:$K,AP_Bills!$C:$C,$A10,AP_Bills!$K:$K,"&gt;0",AP_Bills!$N:$N,"&gt;=61",AP_Bills!$N:$N,"&lt;=90"))</f>
        <v/>
      </c>
      <c r="G10" s="14">
        <f>IF($A10="","",SUMIFS(AP_Bills!$K:$K,AP_Bills!$C:$C,$A10,AP_Bills!$K:$K,"&gt;0",AP_Bills!$N:$N,"&gt;=91"))</f>
        <v/>
      </c>
      <c r="H10" s="14">
        <f>IF($A10="","",SUM($C10:$G10))</f>
        <v/>
      </c>
    </row>
    <row r="11">
      <c r="A11" s="11" t="n"/>
      <c r="B11" s="11">
        <f>IF($A11="","",IFERROR(VLOOKUP($A11,Vendors!$A:$B,2,FALSE),""))</f>
        <v/>
      </c>
      <c r="C11" s="14">
        <f>IF($A11="","",SUMIFS(AP_Bills!$K:$K,AP_Bills!$C:$C,$A11,AP_Bills!$K:$K,"&gt;0",AP_Bills!$N:$N,"&lt;=0"))</f>
        <v/>
      </c>
      <c r="D11" s="14">
        <f>IF($A11="","",SUMIFS(AP_Bills!$K:$K,AP_Bills!$C:$C,$A11,AP_Bills!$K:$K,"&gt;0",AP_Bills!$N:$N,"&gt;=1",AP_Bills!$N:$N,"&lt;=30"))</f>
        <v/>
      </c>
      <c r="E11" s="14">
        <f>IF($A11="","",SUMIFS(AP_Bills!$K:$K,AP_Bills!$C:$C,$A11,AP_Bills!$K:$K,"&gt;0",AP_Bills!$N:$N,"&gt;=31",AP_Bills!$N:$N,"&lt;=60"))</f>
        <v/>
      </c>
      <c r="F11" s="14">
        <f>IF($A11="","",SUMIFS(AP_Bills!$K:$K,AP_Bills!$C:$C,$A11,AP_Bills!$K:$K,"&gt;0",AP_Bills!$N:$N,"&gt;=61",AP_Bills!$N:$N,"&lt;=90"))</f>
        <v/>
      </c>
      <c r="G11" s="14">
        <f>IF($A11="","",SUMIFS(AP_Bills!$K:$K,AP_Bills!$C:$C,$A11,AP_Bills!$K:$K,"&gt;0",AP_Bills!$N:$N,"&gt;=91"))</f>
        <v/>
      </c>
      <c r="H11" s="14">
        <f>IF($A11="","",SUM($C11:$G11))</f>
        <v/>
      </c>
    </row>
    <row r="12">
      <c r="A12" s="11" t="n"/>
      <c r="B12" s="11">
        <f>IF($A12="","",IFERROR(VLOOKUP($A12,Vendors!$A:$B,2,FALSE),""))</f>
        <v/>
      </c>
      <c r="C12" s="14">
        <f>IF($A12="","",SUMIFS(AP_Bills!$K:$K,AP_Bills!$C:$C,$A12,AP_Bills!$K:$K,"&gt;0",AP_Bills!$N:$N,"&lt;=0"))</f>
        <v/>
      </c>
      <c r="D12" s="14">
        <f>IF($A12="","",SUMIFS(AP_Bills!$K:$K,AP_Bills!$C:$C,$A12,AP_Bills!$K:$K,"&gt;0",AP_Bills!$N:$N,"&gt;=1",AP_Bills!$N:$N,"&lt;=30"))</f>
        <v/>
      </c>
      <c r="E12" s="14">
        <f>IF($A12="","",SUMIFS(AP_Bills!$K:$K,AP_Bills!$C:$C,$A12,AP_Bills!$K:$K,"&gt;0",AP_Bills!$N:$N,"&gt;=31",AP_Bills!$N:$N,"&lt;=60"))</f>
        <v/>
      </c>
      <c r="F12" s="14">
        <f>IF($A12="","",SUMIFS(AP_Bills!$K:$K,AP_Bills!$C:$C,$A12,AP_Bills!$K:$K,"&gt;0",AP_Bills!$N:$N,"&gt;=61",AP_Bills!$N:$N,"&lt;=90"))</f>
        <v/>
      </c>
      <c r="G12" s="14">
        <f>IF($A12="","",SUMIFS(AP_Bills!$K:$K,AP_Bills!$C:$C,$A12,AP_Bills!$K:$K,"&gt;0",AP_Bills!$N:$N,"&gt;=91"))</f>
        <v/>
      </c>
      <c r="H12" s="14">
        <f>IF($A12="","",SUM($C12:$G12))</f>
        <v/>
      </c>
    </row>
    <row r="13">
      <c r="A13" s="11" t="n"/>
      <c r="B13" s="11">
        <f>IF($A13="","",IFERROR(VLOOKUP($A13,Vendors!$A:$B,2,FALSE),""))</f>
        <v/>
      </c>
      <c r="C13" s="14">
        <f>IF($A13="","",SUMIFS(AP_Bills!$K:$K,AP_Bills!$C:$C,$A13,AP_Bills!$K:$K,"&gt;0",AP_Bills!$N:$N,"&lt;=0"))</f>
        <v/>
      </c>
      <c r="D13" s="14">
        <f>IF($A13="","",SUMIFS(AP_Bills!$K:$K,AP_Bills!$C:$C,$A13,AP_Bills!$K:$K,"&gt;0",AP_Bills!$N:$N,"&gt;=1",AP_Bills!$N:$N,"&lt;=30"))</f>
        <v/>
      </c>
      <c r="E13" s="14">
        <f>IF($A13="","",SUMIFS(AP_Bills!$K:$K,AP_Bills!$C:$C,$A13,AP_Bills!$K:$K,"&gt;0",AP_Bills!$N:$N,"&gt;=31",AP_Bills!$N:$N,"&lt;=60"))</f>
        <v/>
      </c>
      <c r="F13" s="14">
        <f>IF($A13="","",SUMIFS(AP_Bills!$K:$K,AP_Bills!$C:$C,$A13,AP_Bills!$K:$K,"&gt;0",AP_Bills!$N:$N,"&gt;=61",AP_Bills!$N:$N,"&lt;=90"))</f>
        <v/>
      </c>
      <c r="G13" s="14">
        <f>IF($A13="","",SUMIFS(AP_Bills!$K:$K,AP_Bills!$C:$C,$A13,AP_Bills!$K:$K,"&gt;0",AP_Bills!$N:$N,"&gt;=91"))</f>
        <v/>
      </c>
      <c r="H13" s="14">
        <f>IF($A13="","",SUM($C13:$G13))</f>
        <v/>
      </c>
    </row>
    <row r="14">
      <c r="A14" s="11" t="n"/>
      <c r="B14" s="11">
        <f>IF($A14="","",IFERROR(VLOOKUP($A14,Vendors!$A:$B,2,FALSE),""))</f>
        <v/>
      </c>
      <c r="C14" s="14">
        <f>IF($A14="","",SUMIFS(AP_Bills!$K:$K,AP_Bills!$C:$C,$A14,AP_Bills!$K:$K,"&gt;0",AP_Bills!$N:$N,"&lt;=0"))</f>
        <v/>
      </c>
      <c r="D14" s="14">
        <f>IF($A14="","",SUMIFS(AP_Bills!$K:$K,AP_Bills!$C:$C,$A14,AP_Bills!$K:$K,"&gt;0",AP_Bills!$N:$N,"&gt;=1",AP_Bills!$N:$N,"&lt;=30"))</f>
        <v/>
      </c>
      <c r="E14" s="14">
        <f>IF($A14="","",SUMIFS(AP_Bills!$K:$K,AP_Bills!$C:$C,$A14,AP_Bills!$K:$K,"&gt;0",AP_Bills!$N:$N,"&gt;=31",AP_Bills!$N:$N,"&lt;=60"))</f>
        <v/>
      </c>
      <c r="F14" s="14">
        <f>IF($A14="","",SUMIFS(AP_Bills!$K:$K,AP_Bills!$C:$C,$A14,AP_Bills!$K:$K,"&gt;0",AP_Bills!$N:$N,"&gt;=61",AP_Bills!$N:$N,"&lt;=90"))</f>
        <v/>
      </c>
      <c r="G14" s="14">
        <f>IF($A14="","",SUMIFS(AP_Bills!$K:$K,AP_Bills!$C:$C,$A14,AP_Bills!$K:$K,"&gt;0",AP_Bills!$N:$N,"&gt;=91"))</f>
        <v/>
      </c>
      <c r="H14" s="14">
        <f>IF($A14="","",SUM($C14:$G14))</f>
        <v/>
      </c>
    </row>
    <row r="15">
      <c r="A15" s="11" t="n"/>
      <c r="B15" s="11">
        <f>IF($A15="","",IFERROR(VLOOKUP($A15,Vendors!$A:$B,2,FALSE),""))</f>
        <v/>
      </c>
      <c r="C15" s="14">
        <f>IF($A15="","",SUMIFS(AP_Bills!$K:$K,AP_Bills!$C:$C,$A15,AP_Bills!$K:$K,"&gt;0",AP_Bills!$N:$N,"&lt;=0"))</f>
        <v/>
      </c>
      <c r="D15" s="14">
        <f>IF($A15="","",SUMIFS(AP_Bills!$K:$K,AP_Bills!$C:$C,$A15,AP_Bills!$K:$K,"&gt;0",AP_Bills!$N:$N,"&gt;=1",AP_Bills!$N:$N,"&lt;=30"))</f>
        <v/>
      </c>
      <c r="E15" s="14">
        <f>IF($A15="","",SUMIFS(AP_Bills!$K:$K,AP_Bills!$C:$C,$A15,AP_Bills!$K:$K,"&gt;0",AP_Bills!$N:$N,"&gt;=31",AP_Bills!$N:$N,"&lt;=60"))</f>
        <v/>
      </c>
      <c r="F15" s="14">
        <f>IF($A15="","",SUMIFS(AP_Bills!$K:$K,AP_Bills!$C:$C,$A15,AP_Bills!$K:$K,"&gt;0",AP_Bills!$N:$N,"&gt;=61",AP_Bills!$N:$N,"&lt;=90"))</f>
        <v/>
      </c>
      <c r="G15" s="14">
        <f>IF($A15="","",SUMIFS(AP_Bills!$K:$K,AP_Bills!$C:$C,$A15,AP_Bills!$K:$K,"&gt;0",AP_Bills!$N:$N,"&gt;=91"))</f>
        <v/>
      </c>
      <c r="H15" s="14">
        <f>IF($A15="","",SUM($C15:$G15))</f>
        <v/>
      </c>
    </row>
    <row r="16">
      <c r="A16" s="11" t="n"/>
      <c r="B16" s="11">
        <f>IF($A16="","",IFERROR(VLOOKUP($A16,Vendors!$A:$B,2,FALSE),""))</f>
        <v/>
      </c>
      <c r="C16" s="14">
        <f>IF($A16="","",SUMIFS(AP_Bills!$K:$K,AP_Bills!$C:$C,$A16,AP_Bills!$K:$K,"&gt;0",AP_Bills!$N:$N,"&lt;=0"))</f>
        <v/>
      </c>
      <c r="D16" s="14">
        <f>IF($A16="","",SUMIFS(AP_Bills!$K:$K,AP_Bills!$C:$C,$A16,AP_Bills!$K:$K,"&gt;0",AP_Bills!$N:$N,"&gt;=1",AP_Bills!$N:$N,"&lt;=30"))</f>
        <v/>
      </c>
      <c r="E16" s="14">
        <f>IF($A16="","",SUMIFS(AP_Bills!$K:$K,AP_Bills!$C:$C,$A16,AP_Bills!$K:$K,"&gt;0",AP_Bills!$N:$N,"&gt;=31",AP_Bills!$N:$N,"&lt;=60"))</f>
        <v/>
      </c>
      <c r="F16" s="14">
        <f>IF($A16="","",SUMIFS(AP_Bills!$K:$K,AP_Bills!$C:$C,$A16,AP_Bills!$K:$K,"&gt;0",AP_Bills!$N:$N,"&gt;=61",AP_Bills!$N:$N,"&lt;=90"))</f>
        <v/>
      </c>
      <c r="G16" s="14">
        <f>IF($A16="","",SUMIFS(AP_Bills!$K:$K,AP_Bills!$C:$C,$A16,AP_Bills!$K:$K,"&gt;0",AP_Bills!$N:$N,"&gt;=91"))</f>
        <v/>
      </c>
      <c r="H16" s="14">
        <f>IF($A16="","",SUM($C16:$G16))</f>
        <v/>
      </c>
    </row>
    <row r="17">
      <c r="A17" s="11" t="n"/>
      <c r="B17" s="11">
        <f>IF($A17="","",IFERROR(VLOOKUP($A17,Vendors!$A:$B,2,FALSE),""))</f>
        <v/>
      </c>
      <c r="C17" s="14">
        <f>IF($A17="","",SUMIFS(AP_Bills!$K:$K,AP_Bills!$C:$C,$A17,AP_Bills!$K:$K,"&gt;0",AP_Bills!$N:$N,"&lt;=0"))</f>
        <v/>
      </c>
      <c r="D17" s="14">
        <f>IF($A17="","",SUMIFS(AP_Bills!$K:$K,AP_Bills!$C:$C,$A17,AP_Bills!$K:$K,"&gt;0",AP_Bills!$N:$N,"&gt;=1",AP_Bills!$N:$N,"&lt;=30"))</f>
        <v/>
      </c>
      <c r="E17" s="14">
        <f>IF($A17="","",SUMIFS(AP_Bills!$K:$K,AP_Bills!$C:$C,$A17,AP_Bills!$K:$K,"&gt;0",AP_Bills!$N:$N,"&gt;=31",AP_Bills!$N:$N,"&lt;=60"))</f>
        <v/>
      </c>
      <c r="F17" s="14">
        <f>IF($A17="","",SUMIFS(AP_Bills!$K:$K,AP_Bills!$C:$C,$A17,AP_Bills!$K:$K,"&gt;0",AP_Bills!$N:$N,"&gt;=61",AP_Bills!$N:$N,"&lt;=90"))</f>
        <v/>
      </c>
      <c r="G17" s="14">
        <f>IF($A17="","",SUMIFS(AP_Bills!$K:$K,AP_Bills!$C:$C,$A17,AP_Bills!$K:$K,"&gt;0",AP_Bills!$N:$N,"&gt;=91"))</f>
        <v/>
      </c>
      <c r="H17" s="14">
        <f>IF($A17="","",SUM($C17:$G17))</f>
        <v/>
      </c>
    </row>
    <row r="18">
      <c r="A18" s="11" t="n"/>
      <c r="B18" s="11">
        <f>IF($A18="","",IFERROR(VLOOKUP($A18,Vendors!$A:$B,2,FALSE),""))</f>
        <v/>
      </c>
      <c r="C18" s="14">
        <f>IF($A18="","",SUMIFS(AP_Bills!$K:$K,AP_Bills!$C:$C,$A18,AP_Bills!$K:$K,"&gt;0",AP_Bills!$N:$N,"&lt;=0"))</f>
        <v/>
      </c>
      <c r="D18" s="14">
        <f>IF($A18="","",SUMIFS(AP_Bills!$K:$K,AP_Bills!$C:$C,$A18,AP_Bills!$K:$K,"&gt;0",AP_Bills!$N:$N,"&gt;=1",AP_Bills!$N:$N,"&lt;=30"))</f>
        <v/>
      </c>
      <c r="E18" s="14">
        <f>IF($A18="","",SUMIFS(AP_Bills!$K:$K,AP_Bills!$C:$C,$A18,AP_Bills!$K:$K,"&gt;0",AP_Bills!$N:$N,"&gt;=31",AP_Bills!$N:$N,"&lt;=60"))</f>
        <v/>
      </c>
      <c r="F18" s="14">
        <f>IF($A18="","",SUMIFS(AP_Bills!$K:$K,AP_Bills!$C:$C,$A18,AP_Bills!$K:$K,"&gt;0",AP_Bills!$N:$N,"&gt;=61",AP_Bills!$N:$N,"&lt;=90"))</f>
        <v/>
      </c>
      <c r="G18" s="14">
        <f>IF($A18="","",SUMIFS(AP_Bills!$K:$K,AP_Bills!$C:$C,$A18,AP_Bills!$K:$K,"&gt;0",AP_Bills!$N:$N,"&gt;=91"))</f>
        <v/>
      </c>
      <c r="H18" s="14">
        <f>IF($A18="","",SUM($C18:$G18))</f>
        <v/>
      </c>
    </row>
    <row r="19">
      <c r="A19" s="11" t="n"/>
      <c r="B19" s="11">
        <f>IF($A19="","",IFERROR(VLOOKUP($A19,Vendors!$A:$B,2,FALSE),""))</f>
        <v/>
      </c>
      <c r="C19" s="14">
        <f>IF($A19="","",SUMIFS(AP_Bills!$K:$K,AP_Bills!$C:$C,$A19,AP_Bills!$K:$K,"&gt;0",AP_Bills!$N:$N,"&lt;=0"))</f>
        <v/>
      </c>
      <c r="D19" s="14">
        <f>IF($A19="","",SUMIFS(AP_Bills!$K:$K,AP_Bills!$C:$C,$A19,AP_Bills!$K:$K,"&gt;0",AP_Bills!$N:$N,"&gt;=1",AP_Bills!$N:$N,"&lt;=30"))</f>
        <v/>
      </c>
      <c r="E19" s="14">
        <f>IF($A19="","",SUMIFS(AP_Bills!$K:$K,AP_Bills!$C:$C,$A19,AP_Bills!$K:$K,"&gt;0",AP_Bills!$N:$N,"&gt;=31",AP_Bills!$N:$N,"&lt;=60"))</f>
        <v/>
      </c>
      <c r="F19" s="14">
        <f>IF($A19="","",SUMIFS(AP_Bills!$K:$K,AP_Bills!$C:$C,$A19,AP_Bills!$K:$K,"&gt;0",AP_Bills!$N:$N,"&gt;=61",AP_Bills!$N:$N,"&lt;=90"))</f>
        <v/>
      </c>
      <c r="G19" s="14">
        <f>IF($A19="","",SUMIFS(AP_Bills!$K:$K,AP_Bills!$C:$C,$A19,AP_Bills!$K:$K,"&gt;0",AP_Bills!$N:$N,"&gt;=91"))</f>
        <v/>
      </c>
      <c r="H19" s="14">
        <f>IF($A19="","",SUM($C19:$G19))</f>
        <v/>
      </c>
    </row>
    <row r="20">
      <c r="A20" s="11" t="n"/>
      <c r="B20" s="11">
        <f>IF($A20="","",IFERROR(VLOOKUP($A20,Vendors!$A:$B,2,FALSE),""))</f>
        <v/>
      </c>
      <c r="C20" s="14">
        <f>IF($A20="","",SUMIFS(AP_Bills!$K:$K,AP_Bills!$C:$C,$A20,AP_Bills!$K:$K,"&gt;0",AP_Bills!$N:$N,"&lt;=0"))</f>
        <v/>
      </c>
      <c r="D20" s="14">
        <f>IF($A20="","",SUMIFS(AP_Bills!$K:$K,AP_Bills!$C:$C,$A20,AP_Bills!$K:$K,"&gt;0",AP_Bills!$N:$N,"&gt;=1",AP_Bills!$N:$N,"&lt;=30"))</f>
        <v/>
      </c>
      <c r="E20" s="14">
        <f>IF($A20="","",SUMIFS(AP_Bills!$K:$K,AP_Bills!$C:$C,$A20,AP_Bills!$K:$K,"&gt;0",AP_Bills!$N:$N,"&gt;=31",AP_Bills!$N:$N,"&lt;=60"))</f>
        <v/>
      </c>
      <c r="F20" s="14">
        <f>IF($A20="","",SUMIFS(AP_Bills!$K:$K,AP_Bills!$C:$C,$A20,AP_Bills!$K:$K,"&gt;0",AP_Bills!$N:$N,"&gt;=61",AP_Bills!$N:$N,"&lt;=90"))</f>
        <v/>
      </c>
      <c r="G20" s="14">
        <f>IF($A20="","",SUMIFS(AP_Bills!$K:$K,AP_Bills!$C:$C,$A20,AP_Bills!$K:$K,"&gt;0",AP_Bills!$N:$N,"&gt;=91"))</f>
        <v/>
      </c>
      <c r="H20" s="14">
        <f>IF($A20="","",SUM($C20:$G20))</f>
        <v/>
      </c>
    </row>
    <row r="21">
      <c r="A21" s="11" t="n"/>
      <c r="B21" s="11">
        <f>IF($A21="","",IFERROR(VLOOKUP($A21,Vendors!$A:$B,2,FALSE),""))</f>
        <v/>
      </c>
      <c r="C21" s="14">
        <f>IF($A21="","",SUMIFS(AP_Bills!$K:$K,AP_Bills!$C:$C,$A21,AP_Bills!$K:$K,"&gt;0",AP_Bills!$N:$N,"&lt;=0"))</f>
        <v/>
      </c>
      <c r="D21" s="14">
        <f>IF($A21="","",SUMIFS(AP_Bills!$K:$K,AP_Bills!$C:$C,$A21,AP_Bills!$K:$K,"&gt;0",AP_Bills!$N:$N,"&gt;=1",AP_Bills!$N:$N,"&lt;=30"))</f>
        <v/>
      </c>
      <c r="E21" s="14">
        <f>IF($A21="","",SUMIFS(AP_Bills!$K:$K,AP_Bills!$C:$C,$A21,AP_Bills!$K:$K,"&gt;0",AP_Bills!$N:$N,"&gt;=31",AP_Bills!$N:$N,"&lt;=60"))</f>
        <v/>
      </c>
      <c r="F21" s="14">
        <f>IF($A21="","",SUMIFS(AP_Bills!$K:$K,AP_Bills!$C:$C,$A21,AP_Bills!$K:$K,"&gt;0",AP_Bills!$N:$N,"&gt;=61",AP_Bills!$N:$N,"&lt;=90"))</f>
        <v/>
      </c>
      <c r="G21" s="14">
        <f>IF($A21="","",SUMIFS(AP_Bills!$K:$K,AP_Bills!$C:$C,$A21,AP_Bills!$K:$K,"&gt;0",AP_Bills!$N:$N,"&gt;=91"))</f>
        <v/>
      </c>
      <c r="H21" s="14">
        <f>IF($A21="","",SUM($C21:$G21))</f>
        <v/>
      </c>
    </row>
    <row r="22">
      <c r="A22" s="11" t="n"/>
      <c r="B22" s="11">
        <f>IF($A22="","",IFERROR(VLOOKUP($A22,Vendors!$A:$B,2,FALSE),""))</f>
        <v/>
      </c>
      <c r="C22" s="14">
        <f>IF($A22="","",SUMIFS(AP_Bills!$K:$K,AP_Bills!$C:$C,$A22,AP_Bills!$K:$K,"&gt;0",AP_Bills!$N:$N,"&lt;=0"))</f>
        <v/>
      </c>
      <c r="D22" s="14">
        <f>IF($A22="","",SUMIFS(AP_Bills!$K:$K,AP_Bills!$C:$C,$A22,AP_Bills!$K:$K,"&gt;0",AP_Bills!$N:$N,"&gt;=1",AP_Bills!$N:$N,"&lt;=30"))</f>
        <v/>
      </c>
      <c r="E22" s="14">
        <f>IF($A22="","",SUMIFS(AP_Bills!$K:$K,AP_Bills!$C:$C,$A22,AP_Bills!$K:$K,"&gt;0",AP_Bills!$N:$N,"&gt;=31",AP_Bills!$N:$N,"&lt;=60"))</f>
        <v/>
      </c>
      <c r="F22" s="14">
        <f>IF($A22="","",SUMIFS(AP_Bills!$K:$K,AP_Bills!$C:$C,$A22,AP_Bills!$K:$K,"&gt;0",AP_Bills!$N:$N,"&gt;=61",AP_Bills!$N:$N,"&lt;=90"))</f>
        <v/>
      </c>
      <c r="G22" s="14">
        <f>IF($A22="","",SUMIFS(AP_Bills!$K:$K,AP_Bills!$C:$C,$A22,AP_Bills!$K:$K,"&gt;0",AP_Bills!$N:$N,"&gt;=91"))</f>
        <v/>
      </c>
      <c r="H22" s="14">
        <f>IF($A22="","",SUM($C22:$G22))</f>
        <v/>
      </c>
    </row>
    <row r="23">
      <c r="A23" s="11" t="n"/>
      <c r="B23" s="11">
        <f>IF($A23="","",IFERROR(VLOOKUP($A23,Vendors!$A:$B,2,FALSE),""))</f>
        <v/>
      </c>
      <c r="C23" s="14">
        <f>IF($A23="","",SUMIFS(AP_Bills!$K:$K,AP_Bills!$C:$C,$A23,AP_Bills!$K:$K,"&gt;0",AP_Bills!$N:$N,"&lt;=0"))</f>
        <v/>
      </c>
      <c r="D23" s="14">
        <f>IF($A23="","",SUMIFS(AP_Bills!$K:$K,AP_Bills!$C:$C,$A23,AP_Bills!$K:$K,"&gt;0",AP_Bills!$N:$N,"&gt;=1",AP_Bills!$N:$N,"&lt;=30"))</f>
        <v/>
      </c>
      <c r="E23" s="14">
        <f>IF($A23="","",SUMIFS(AP_Bills!$K:$K,AP_Bills!$C:$C,$A23,AP_Bills!$K:$K,"&gt;0",AP_Bills!$N:$N,"&gt;=31",AP_Bills!$N:$N,"&lt;=60"))</f>
        <v/>
      </c>
      <c r="F23" s="14">
        <f>IF($A23="","",SUMIFS(AP_Bills!$K:$K,AP_Bills!$C:$C,$A23,AP_Bills!$K:$K,"&gt;0",AP_Bills!$N:$N,"&gt;=61",AP_Bills!$N:$N,"&lt;=90"))</f>
        <v/>
      </c>
      <c r="G23" s="14">
        <f>IF($A23="","",SUMIFS(AP_Bills!$K:$K,AP_Bills!$C:$C,$A23,AP_Bills!$K:$K,"&gt;0",AP_Bills!$N:$N,"&gt;=91"))</f>
        <v/>
      </c>
      <c r="H23" s="14">
        <f>IF($A23="","",SUM($C23:$G23))</f>
        <v/>
      </c>
    </row>
    <row r="24">
      <c r="A24" s="11" t="n"/>
      <c r="B24" s="11">
        <f>IF($A24="","",IFERROR(VLOOKUP($A24,Vendors!$A:$B,2,FALSE),""))</f>
        <v/>
      </c>
      <c r="C24" s="14">
        <f>IF($A24="","",SUMIFS(AP_Bills!$K:$K,AP_Bills!$C:$C,$A24,AP_Bills!$K:$K,"&gt;0",AP_Bills!$N:$N,"&lt;=0"))</f>
        <v/>
      </c>
      <c r="D24" s="14">
        <f>IF($A24="","",SUMIFS(AP_Bills!$K:$K,AP_Bills!$C:$C,$A24,AP_Bills!$K:$K,"&gt;0",AP_Bills!$N:$N,"&gt;=1",AP_Bills!$N:$N,"&lt;=30"))</f>
        <v/>
      </c>
      <c r="E24" s="14">
        <f>IF($A24="","",SUMIFS(AP_Bills!$K:$K,AP_Bills!$C:$C,$A24,AP_Bills!$K:$K,"&gt;0",AP_Bills!$N:$N,"&gt;=31",AP_Bills!$N:$N,"&lt;=60"))</f>
        <v/>
      </c>
      <c r="F24" s="14">
        <f>IF($A24="","",SUMIFS(AP_Bills!$K:$K,AP_Bills!$C:$C,$A24,AP_Bills!$K:$K,"&gt;0",AP_Bills!$N:$N,"&gt;=61",AP_Bills!$N:$N,"&lt;=90"))</f>
        <v/>
      </c>
      <c r="G24" s="14">
        <f>IF($A24="","",SUMIFS(AP_Bills!$K:$K,AP_Bills!$C:$C,$A24,AP_Bills!$K:$K,"&gt;0",AP_Bills!$N:$N,"&gt;=91"))</f>
        <v/>
      </c>
      <c r="H24" s="14">
        <f>IF($A24="","",SUM($C24:$G24))</f>
        <v/>
      </c>
    </row>
    <row r="25">
      <c r="A25" s="11" t="n"/>
      <c r="B25" s="11">
        <f>IF($A25="","",IFERROR(VLOOKUP($A25,Vendors!$A:$B,2,FALSE),""))</f>
        <v/>
      </c>
      <c r="C25" s="14">
        <f>IF($A25="","",SUMIFS(AP_Bills!$K:$K,AP_Bills!$C:$C,$A25,AP_Bills!$K:$K,"&gt;0",AP_Bills!$N:$N,"&lt;=0"))</f>
        <v/>
      </c>
      <c r="D25" s="14">
        <f>IF($A25="","",SUMIFS(AP_Bills!$K:$K,AP_Bills!$C:$C,$A25,AP_Bills!$K:$K,"&gt;0",AP_Bills!$N:$N,"&gt;=1",AP_Bills!$N:$N,"&lt;=30"))</f>
        <v/>
      </c>
      <c r="E25" s="14">
        <f>IF($A25="","",SUMIFS(AP_Bills!$K:$K,AP_Bills!$C:$C,$A25,AP_Bills!$K:$K,"&gt;0",AP_Bills!$N:$N,"&gt;=31",AP_Bills!$N:$N,"&lt;=60"))</f>
        <v/>
      </c>
      <c r="F25" s="14">
        <f>IF($A25="","",SUMIFS(AP_Bills!$K:$K,AP_Bills!$C:$C,$A25,AP_Bills!$K:$K,"&gt;0",AP_Bills!$N:$N,"&gt;=61",AP_Bills!$N:$N,"&lt;=90"))</f>
        <v/>
      </c>
      <c r="G25" s="14">
        <f>IF($A25="","",SUMIFS(AP_Bills!$K:$K,AP_Bills!$C:$C,$A25,AP_Bills!$K:$K,"&gt;0",AP_Bills!$N:$N,"&gt;=91"))</f>
        <v/>
      </c>
      <c r="H25" s="14">
        <f>IF($A25="","",SUM($C25:$G25))</f>
        <v/>
      </c>
    </row>
    <row r="26">
      <c r="A26" s="11" t="n"/>
      <c r="B26" s="11">
        <f>IF($A26="","",IFERROR(VLOOKUP($A26,Vendors!$A:$B,2,FALSE),""))</f>
        <v/>
      </c>
      <c r="C26" s="14">
        <f>IF($A26="","",SUMIFS(AP_Bills!$K:$K,AP_Bills!$C:$C,$A26,AP_Bills!$K:$K,"&gt;0",AP_Bills!$N:$N,"&lt;=0"))</f>
        <v/>
      </c>
      <c r="D26" s="14">
        <f>IF($A26="","",SUMIFS(AP_Bills!$K:$K,AP_Bills!$C:$C,$A26,AP_Bills!$K:$K,"&gt;0",AP_Bills!$N:$N,"&gt;=1",AP_Bills!$N:$N,"&lt;=30"))</f>
        <v/>
      </c>
      <c r="E26" s="14">
        <f>IF($A26="","",SUMIFS(AP_Bills!$K:$K,AP_Bills!$C:$C,$A26,AP_Bills!$K:$K,"&gt;0",AP_Bills!$N:$N,"&gt;=31",AP_Bills!$N:$N,"&lt;=60"))</f>
        <v/>
      </c>
      <c r="F26" s="14">
        <f>IF($A26="","",SUMIFS(AP_Bills!$K:$K,AP_Bills!$C:$C,$A26,AP_Bills!$K:$K,"&gt;0",AP_Bills!$N:$N,"&gt;=61",AP_Bills!$N:$N,"&lt;=90"))</f>
        <v/>
      </c>
      <c r="G26" s="14">
        <f>IF($A26="","",SUMIFS(AP_Bills!$K:$K,AP_Bills!$C:$C,$A26,AP_Bills!$K:$K,"&gt;0",AP_Bills!$N:$N,"&gt;=91"))</f>
        <v/>
      </c>
      <c r="H26" s="14">
        <f>IF($A26="","",SUM($C26:$G26))</f>
        <v/>
      </c>
    </row>
    <row r="27">
      <c r="A27" s="11" t="n"/>
      <c r="B27" s="11">
        <f>IF($A27="","",IFERROR(VLOOKUP($A27,Vendors!$A:$B,2,FALSE),""))</f>
        <v/>
      </c>
      <c r="C27" s="14">
        <f>IF($A27="","",SUMIFS(AP_Bills!$K:$K,AP_Bills!$C:$C,$A27,AP_Bills!$K:$K,"&gt;0",AP_Bills!$N:$N,"&lt;=0"))</f>
        <v/>
      </c>
      <c r="D27" s="14">
        <f>IF($A27="","",SUMIFS(AP_Bills!$K:$K,AP_Bills!$C:$C,$A27,AP_Bills!$K:$K,"&gt;0",AP_Bills!$N:$N,"&gt;=1",AP_Bills!$N:$N,"&lt;=30"))</f>
        <v/>
      </c>
      <c r="E27" s="14">
        <f>IF($A27="","",SUMIFS(AP_Bills!$K:$K,AP_Bills!$C:$C,$A27,AP_Bills!$K:$K,"&gt;0",AP_Bills!$N:$N,"&gt;=31",AP_Bills!$N:$N,"&lt;=60"))</f>
        <v/>
      </c>
      <c r="F27" s="14">
        <f>IF($A27="","",SUMIFS(AP_Bills!$K:$K,AP_Bills!$C:$C,$A27,AP_Bills!$K:$K,"&gt;0",AP_Bills!$N:$N,"&gt;=61",AP_Bills!$N:$N,"&lt;=90"))</f>
        <v/>
      </c>
      <c r="G27" s="14">
        <f>IF($A27="","",SUMIFS(AP_Bills!$K:$K,AP_Bills!$C:$C,$A27,AP_Bills!$K:$K,"&gt;0",AP_Bills!$N:$N,"&gt;=91"))</f>
        <v/>
      </c>
      <c r="H27" s="14">
        <f>IF($A27="","",SUM($C27:$G27))</f>
        <v/>
      </c>
    </row>
    <row r="28">
      <c r="A28" s="11" t="n"/>
      <c r="B28" s="11">
        <f>IF($A28="","",IFERROR(VLOOKUP($A28,Vendors!$A:$B,2,FALSE),""))</f>
        <v/>
      </c>
      <c r="C28" s="14">
        <f>IF($A28="","",SUMIFS(AP_Bills!$K:$K,AP_Bills!$C:$C,$A28,AP_Bills!$K:$K,"&gt;0",AP_Bills!$N:$N,"&lt;=0"))</f>
        <v/>
      </c>
      <c r="D28" s="14">
        <f>IF($A28="","",SUMIFS(AP_Bills!$K:$K,AP_Bills!$C:$C,$A28,AP_Bills!$K:$K,"&gt;0",AP_Bills!$N:$N,"&gt;=1",AP_Bills!$N:$N,"&lt;=30"))</f>
        <v/>
      </c>
      <c r="E28" s="14">
        <f>IF($A28="","",SUMIFS(AP_Bills!$K:$K,AP_Bills!$C:$C,$A28,AP_Bills!$K:$K,"&gt;0",AP_Bills!$N:$N,"&gt;=31",AP_Bills!$N:$N,"&lt;=60"))</f>
        <v/>
      </c>
      <c r="F28" s="14">
        <f>IF($A28="","",SUMIFS(AP_Bills!$K:$K,AP_Bills!$C:$C,$A28,AP_Bills!$K:$K,"&gt;0",AP_Bills!$N:$N,"&gt;=61",AP_Bills!$N:$N,"&lt;=90"))</f>
        <v/>
      </c>
      <c r="G28" s="14">
        <f>IF($A28="","",SUMIFS(AP_Bills!$K:$K,AP_Bills!$C:$C,$A28,AP_Bills!$K:$K,"&gt;0",AP_Bills!$N:$N,"&gt;=91"))</f>
        <v/>
      </c>
      <c r="H28" s="14">
        <f>IF($A28="","",SUM($C28:$G28))</f>
        <v/>
      </c>
    </row>
    <row r="29">
      <c r="A29" s="11" t="n"/>
      <c r="B29" s="11">
        <f>IF($A29="","",IFERROR(VLOOKUP($A29,Vendors!$A:$B,2,FALSE),""))</f>
        <v/>
      </c>
      <c r="C29" s="14">
        <f>IF($A29="","",SUMIFS(AP_Bills!$K:$K,AP_Bills!$C:$C,$A29,AP_Bills!$K:$K,"&gt;0",AP_Bills!$N:$N,"&lt;=0"))</f>
        <v/>
      </c>
      <c r="D29" s="14">
        <f>IF($A29="","",SUMIFS(AP_Bills!$K:$K,AP_Bills!$C:$C,$A29,AP_Bills!$K:$K,"&gt;0",AP_Bills!$N:$N,"&gt;=1",AP_Bills!$N:$N,"&lt;=30"))</f>
        <v/>
      </c>
      <c r="E29" s="14">
        <f>IF($A29="","",SUMIFS(AP_Bills!$K:$K,AP_Bills!$C:$C,$A29,AP_Bills!$K:$K,"&gt;0",AP_Bills!$N:$N,"&gt;=31",AP_Bills!$N:$N,"&lt;=60"))</f>
        <v/>
      </c>
      <c r="F29" s="14">
        <f>IF($A29="","",SUMIFS(AP_Bills!$K:$K,AP_Bills!$C:$C,$A29,AP_Bills!$K:$K,"&gt;0",AP_Bills!$N:$N,"&gt;=61",AP_Bills!$N:$N,"&lt;=90"))</f>
        <v/>
      </c>
      <c r="G29" s="14">
        <f>IF($A29="","",SUMIFS(AP_Bills!$K:$K,AP_Bills!$C:$C,$A29,AP_Bills!$K:$K,"&gt;0",AP_Bills!$N:$N,"&gt;=91"))</f>
        <v/>
      </c>
      <c r="H29" s="14">
        <f>IF($A29="","",SUM($C29:$G29))</f>
        <v/>
      </c>
    </row>
    <row r="30">
      <c r="A30" s="11" t="n"/>
      <c r="B30" s="11">
        <f>IF($A30="","",IFERROR(VLOOKUP($A30,Vendors!$A:$B,2,FALSE),""))</f>
        <v/>
      </c>
      <c r="C30" s="14">
        <f>IF($A30="","",SUMIFS(AP_Bills!$K:$K,AP_Bills!$C:$C,$A30,AP_Bills!$K:$K,"&gt;0",AP_Bills!$N:$N,"&lt;=0"))</f>
        <v/>
      </c>
      <c r="D30" s="14">
        <f>IF($A30="","",SUMIFS(AP_Bills!$K:$K,AP_Bills!$C:$C,$A30,AP_Bills!$K:$K,"&gt;0",AP_Bills!$N:$N,"&gt;=1",AP_Bills!$N:$N,"&lt;=30"))</f>
        <v/>
      </c>
      <c r="E30" s="14">
        <f>IF($A30="","",SUMIFS(AP_Bills!$K:$K,AP_Bills!$C:$C,$A30,AP_Bills!$K:$K,"&gt;0",AP_Bills!$N:$N,"&gt;=31",AP_Bills!$N:$N,"&lt;=60"))</f>
        <v/>
      </c>
      <c r="F30" s="14">
        <f>IF($A30="","",SUMIFS(AP_Bills!$K:$K,AP_Bills!$C:$C,$A30,AP_Bills!$K:$K,"&gt;0",AP_Bills!$N:$N,"&gt;=61",AP_Bills!$N:$N,"&lt;=90"))</f>
        <v/>
      </c>
      <c r="G30" s="14">
        <f>IF($A30="","",SUMIFS(AP_Bills!$K:$K,AP_Bills!$C:$C,$A30,AP_Bills!$K:$K,"&gt;0",AP_Bills!$N:$N,"&gt;=91"))</f>
        <v/>
      </c>
      <c r="H30" s="14">
        <f>IF($A30="","",SUM($C30:$G30))</f>
        <v/>
      </c>
    </row>
    <row r="31">
      <c r="A31" s="11" t="n"/>
      <c r="B31" s="11">
        <f>IF($A31="","",IFERROR(VLOOKUP($A31,Vendors!$A:$B,2,FALSE),""))</f>
        <v/>
      </c>
      <c r="C31" s="14">
        <f>IF($A31="","",SUMIFS(AP_Bills!$K:$K,AP_Bills!$C:$C,$A31,AP_Bills!$K:$K,"&gt;0",AP_Bills!$N:$N,"&lt;=0"))</f>
        <v/>
      </c>
      <c r="D31" s="14">
        <f>IF($A31="","",SUMIFS(AP_Bills!$K:$K,AP_Bills!$C:$C,$A31,AP_Bills!$K:$K,"&gt;0",AP_Bills!$N:$N,"&gt;=1",AP_Bills!$N:$N,"&lt;=30"))</f>
        <v/>
      </c>
      <c r="E31" s="14">
        <f>IF($A31="","",SUMIFS(AP_Bills!$K:$K,AP_Bills!$C:$C,$A31,AP_Bills!$K:$K,"&gt;0",AP_Bills!$N:$N,"&gt;=31",AP_Bills!$N:$N,"&lt;=60"))</f>
        <v/>
      </c>
      <c r="F31" s="14">
        <f>IF($A31="","",SUMIFS(AP_Bills!$K:$K,AP_Bills!$C:$C,$A31,AP_Bills!$K:$K,"&gt;0",AP_Bills!$N:$N,"&gt;=61",AP_Bills!$N:$N,"&lt;=90"))</f>
        <v/>
      </c>
      <c r="G31" s="14">
        <f>IF($A31="","",SUMIFS(AP_Bills!$K:$K,AP_Bills!$C:$C,$A31,AP_Bills!$K:$K,"&gt;0",AP_Bills!$N:$N,"&gt;=91"))</f>
        <v/>
      </c>
      <c r="H31" s="14">
        <f>IF($A31="","",SUM($C31:$G31))</f>
        <v/>
      </c>
    </row>
    <row r="32">
      <c r="A32" s="11" t="n"/>
      <c r="B32" s="11">
        <f>IF($A32="","",IFERROR(VLOOKUP($A32,Vendors!$A:$B,2,FALSE),""))</f>
        <v/>
      </c>
      <c r="C32" s="14">
        <f>IF($A32="","",SUMIFS(AP_Bills!$K:$K,AP_Bills!$C:$C,$A32,AP_Bills!$K:$K,"&gt;0",AP_Bills!$N:$N,"&lt;=0"))</f>
        <v/>
      </c>
      <c r="D32" s="14">
        <f>IF($A32="","",SUMIFS(AP_Bills!$K:$K,AP_Bills!$C:$C,$A32,AP_Bills!$K:$K,"&gt;0",AP_Bills!$N:$N,"&gt;=1",AP_Bills!$N:$N,"&lt;=30"))</f>
        <v/>
      </c>
      <c r="E32" s="14">
        <f>IF($A32="","",SUMIFS(AP_Bills!$K:$K,AP_Bills!$C:$C,$A32,AP_Bills!$K:$K,"&gt;0",AP_Bills!$N:$N,"&gt;=31",AP_Bills!$N:$N,"&lt;=60"))</f>
        <v/>
      </c>
      <c r="F32" s="14">
        <f>IF($A32="","",SUMIFS(AP_Bills!$K:$K,AP_Bills!$C:$C,$A32,AP_Bills!$K:$K,"&gt;0",AP_Bills!$N:$N,"&gt;=61",AP_Bills!$N:$N,"&lt;=90"))</f>
        <v/>
      </c>
      <c r="G32" s="14">
        <f>IF($A32="","",SUMIFS(AP_Bills!$K:$K,AP_Bills!$C:$C,$A32,AP_Bills!$K:$K,"&gt;0",AP_Bills!$N:$N,"&gt;=91"))</f>
        <v/>
      </c>
      <c r="H32" s="14">
        <f>IF($A32="","",SUM($C32:$G32))</f>
        <v/>
      </c>
    </row>
    <row r="33">
      <c r="A33" s="11" t="n"/>
      <c r="B33" s="11">
        <f>IF($A33="","",IFERROR(VLOOKUP($A33,Vendors!$A:$B,2,FALSE),""))</f>
        <v/>
      </c>
      <c r="C33" s="14">
        <f>IF($A33="","",SUMIFS(AP_Bills!$K:$K,AP_Bills!$C:$C,$A33,AP_Bills!$K:$K,"&gt;0",AP_Bills!$N:$N,"&lt;=0"))</f>
        <v/>
      </c>
      <c r="D33" s="14">
        <f>IF($A33="","",SUMIFS(AP_Bills!$K:$K,AP_Bills!$C:$C,$A33,AP_Bills!$K:$K,"&gt;0",AP_Bills!$N:$N,"&gt;=1",AP_Bills!$N:$N,"&lt;=30"))</f>
        <v/>
      </c>
      <c r="E33" s="14">
        <f>IF($A33="","",SUMIFS(AP_Bills!$K:$K,AP_Bills!$C:$C,$A33,AP_Bills!$K:$K,"&gt;0",AP_Bills!$N:$N,"&gt;=31",AP_Bills!$N:$N,"&lt;=60"))</f>
        <v/>
      </c>
      <c r="F33" s="14">
        <f>IF($A33="","",SUMIFS(AP_Bills!$K:$K,AP_Bills!$C:$C,$A33,AP_Bills!$K:$K,"&gt;0",AP_Bills!$N:$N,"&gt;=61",AP_Bills!$N:$N,"&lt;=90"))</f>
        <v/>
      </c>
      <c r="G33" s="14">
        <f>IF($A33="","",SUMIFS(AP_Bills!$K:$K,AP_Bills!$C:$C,$A33,AP_Bills!$K:$K,"&gt;0",AP_Bills!$N:$N,"&gt;=91"))</f>
        <v/>
      </c>
      <c r="H33" s="14">
        <f>IF($A33="","",SUM($C33:$G33))</f>
        <v/>
      </c>
    </row>
    <row r="34">
      <c r="A34" s="11" t="n"/>
      <c r="B34" s="11">
        <f>IF($A34="","",IFERROR(VLOOKUP($A34,Vendors!$A:$B,2,FALSE),""))</f>
        <v/>
      </c>
      <c r="C34" s="14">
        <f>IF($A34="","",SUMIFS(AP_Bills!$K:$K,AP_Bills!$C:$C,$A34,AP_Bills!$K:$K,"&gt;0",AP_Bills!$N:$N,"&lt;=0"))</f>
        <v/>
      </c>
      <c r="D34" s="14">
        <f>IF($A34="","",SUMIFS(AP_Bills!$K:$K,AP_Bills!$C:$C,$A34,AP_Bills!$K:$K,"&gt;0",AP_Bills!$N:$N,"&gt;=1",AP_Bills!$N:$N,"&lt;=30"))</f>
        <v/>
      </c>
      <c r="E34" s="14">
        <f>IF($A34="","",SUMIFS(AP_Bills!$K:$K,AP_Bills!$C:$C,$A34,AP_Bills!$K:$K,"&gt;0",AP_Bills!$N:$N,"&gt;=31",AP_Bills!$N:$N,"&lt;=60"))</f>
        <v/>
      </c>
      <c r="F34" s="14">
        <f>IF($A34="","",SUMIFS(AP_Bills!$K:$K,AP_Bills!$C:$C,$A34,AP_Bills!$K:$K,"&gt;0",AP_Bills!$N:$N,"&gt;=61",AP_Bills!$N:$N,"&lt;=90"))</f>
        <v/>
      </c>
      <c r="G34" s="14">
        <f>IF($A34="","",SUMIFS(AP_Bills!$K:$K,AP_Bills!$C:$C,$A34,AP_Bills!$K:$K,"&gt;0",AP_Bills!$N:$N,"&gt;=91"))</f>
        <v/>
      </c>
      <c r="H34" s="14">
        <f>IF($A34="","",SUM($C34:$G34))</f>
        <v/>
      </c>
    </row>
    <row r="35">
      <c r="A35" s="11" t="n"/>
      <c r="B35" s="11">
        <f>IF($A35="","",IFERROR(VLOOKUP($A35,Vendors!$A:$B,2,FALSE),""))</f>
        <v/>
      </c>
      <c r="C35" s="14">
        <f>IF($A35="","",SUMIFS(AP_Bills!$K:$K,AP_Bills!$C:$C,$A35,AP_Bills!$K:$K,"&gt;0",AP_Bills!$N:$N,"&lt;=0"))</f>
        <v/>
      </c>
      <c r="D35" s="14">
        <f>IF($A35="","",SUMIFS(AP_Bills!$K:$K,AP_Bills!$C:$C,$A35,AP_Bills!$K:$K,"&gt;0",AP_Bills!$N:$N,"&gt;=1",AP_Bills!$N:$N,"&lt;=30"))</f>
        <v/>
      </c>
      <c r="E35" s="14">
        <f>IF($A35="","",SUMIFS(AP_Bills!$K:$K,AP_Bills!$C:$C,$A35,AP_Bills!$K:$K,"&gt;0",AP_Bills!$N:$N,"&gt;=31",AP_Bills!$N:$N,"&lt;=60"))</f>
        <v/>
      </c>
      <c r="F35" s="14">
        <f>IF($A35="","",SUMIFS(AP_Bills!$K:$K,AP_Bills!$C:$C,$A35,AP_Bills!$K:$K,"&gt;0",AP_Bills!$N:$N,"&gt;=61",AP_Bills!$N:$N,"&lt;=90"))</f>
        <v/>
      </c>
      <c r="G35" s="14">
        <f>IF($A35="","",SUMIFS(AP_Bills!$K:$K,AP_Bills!$C:$C,$A35,AP_Bills!$K:$K,"&gt;0",AP_Bills!$N:$N,"&gt;=91"))</f>
        <v/>
      </c>
      <c r="H35" s="14">
        <f>IF($A35="","",SUM($C35:$G35))</f>
        <v/>
      </c>
    </row>
    <row r="36">
      <c r="A36" s="11" t="n"/>
      <c r="B36" s="11">
        <f>IF($A36="","",IFERROR(VLOOKUP($A36,Vendors!$A:$B,2,FALSE),""))</f>
        <v/>
      </c>
      <c r="C36" s="14">
        <f>IF($A36="","",SUMIFS(AP_Bills!$K:$K,AP_Bills!$C:$C,$A36,AP_Bills!$K:$K,"&gt;0",AP_Bills!$N:$N,"&lt;=0"))</f>
        <v/>
      </c>
      <c r="D36" s="14">
        <f>IF($A36="","",SUMIFS(AP_Bills!$K:$K,AP_Bills!$C:$C,$A36,AP_Bills!$K:$K,"&gt;0",AP_Bills!$N:$N,"&gt;=1",AP_Bills!$N:$N,"&lt;=30"))</f>
        <v/>
      </c>
      <c r="E36" s="14">
        <f>IF($A36="","",SUMIFS(AP_Bills!$K:$K,AP_Bills!$C:$C,$A36,AP_Bills!$K:$K,"&gt;0",AP_Bills!$N:$N,"&gt;=31",AP_Bills!$N:$N,"&lt;=60"))</f>
        <v/>
      </c>
      <c r="F36" s="14">
        <f>IF($A36="","",SUMIFS(AP_Bills!$K:$K,AP_Bills!$C:$C,$A36,AP_Bills!$K:$K,"&gt;0",AP_Bills!$N:$N,"&gt;=61",AP_Bills!$N:$N,"&lt;=90"))</f>
        <v/>
      </c>
      <c r="G36" s="14">
        <f>IF($A36="","",SUMIFS(AP_Bills!$K:$K,AP_Bills!$C:$C,$A36,AP_Bills!$K:$K,"&gt;0",AP_Bills!$N:$N,"&gt;=91"))</f>
        <v/>
      </c>
      <c r="H36" s="14">
        <f>IF($A36="","",SUM($C36:$G36))</f>
        <v/>
      </c>
    </row>
    <row r="37">
      <c r="A37" s="11" t="n"/>
      <c r="B37" s="11">
        <f>IF($A37="","",IFERROR(VLOOKUP($A37,Vendors!$A:$B,2,FALSE),""))</f>
        <v/>
      </c>
      <c r="C37" s="14">
        <f>IF($A37="","",SUMIFS(AP_Bills!$K:$K,AP_Bills!$C:$C,$A37,AP_Bills!$K:$K,"&gt;0",AP_Bills!$N:$N,"&lt;=0"))</f>
        <v/>
      </c>
      <c r="D37" s="14">
        <f>IF($A37="","",SUMIFS(AP_Bills!$K:$K,AP_Bills!$C:$C,$A37,AP_Bills!$K:$K,"&gt;0",AP_Bills!$N:$N,"&gt;=1",AP_Bills!$N:$N,"&lt;=30"))</f>
        <v/>
      </c>
      <c r="E37" s="14">
        <f>IF($A37="","",SUMIFS(AP_Bills!$K:$K,AP_Bills!$C:$C,$A37,AP_Bills!$K:$K,"&gt;0",AP_Bills!$N:$N,"&gt;=31",AP_Bills!$N:$N,"&lt;=60"))</f>
        <v/>
      </c>
      <c r="F37" s="14">
        <f>IF($A37="","",SUMIFS(AP_Bills!$K:$K,AP_Bills!$C:$C,$A37,AP_Bills!$K:$K,"&gt;0",AP_Bills!$N:$N,"&gt;=61",AP_Bills!$N:$N,"&lt;=90"))</f>
        <v/>
      </c>
      <c r="G37" s="14">
        <f>IF($A37="","",SUMIFS(AP_Bills!$K:$K,AP_Bills!$C:$C,$A37,AP_Bills!$K:$K,"&gt;0",AP_Bills!$N:$N,"&gt;=91"))</f>
        <v/>
      </c>
      <c r="H37" s="14">
        <f>IF($A37="","",SUM($C37:$G37))</f>
        <v/>
      </c>
    </row>
    <row r="38">
      <c r="A38" s="11" t="n"/>
      <c r="B38" s="11">
        <f>IF($A38="","",IFERROR(VLOOKUP($A38,Vendors!$A:$B,2,FALSE),""))</f>
        <v/>
      </c>
      <c r="C38" s="14">
        <f>IF($A38="","",SUMIFS(AP_Bills!$K:$K,AP_Bills!$C:$C,$A38,AP_Bills!$K:$K,"&gt;0",AP_Bills!$N:$N,"&lt;=0"))</f>
        <v/>
      </c>
      <c r="D38" s="14">
        <f>IF($A38="","",SUMIFS(AP_Bills!$K:$K,AP_Bills!$C:$C,$A38,AP_Bills!$K:$K,"&gt;0",AP_Bills!$N:$N,"&gt;=1",AP_Bills!$N:$N,"&lt;=30"))</f>
        <v/>
      </c>
      <c r="E38" s="14">
        <f>IF($A38="","",SUMIFS(AP_Bills!$K:$K,AP_Bills!$C:$C,$A38,AP_Bills!$K:$K,"&gt;0",AP_Bills!$N:$N,"&gt;=31",AP_Bills!$N:$N,"&lt;=60"))</f>
        <v/>
      </c>
      <c r="F38" s="14">
        <f>IF($A38="","",SUMIFS(AP_Bills!$K:$K,AP_Bills!$C:$C,$A38,AP_Bills!$K:$K,"&gt;0",AP_Bills!$N:$N,"&gt;=61",AP_Bills!$N:$N,"&lt;=90"))</f>
        <v/>
      </c>
      <c r="G38" s="14">
        <f>IF($A38="","",SUMIFS(AP_Bills!$K:$K,AP_Bills!$C:$C,$A38,AP_Bills!$K:$K,"&gt;0",AP_Bills!$N:$N,"&gt;=91"))</f>
        <v/>
      </c>
      <c r="H38" s="14">
        <f>IF($A38="","",SUM($C38:$G38))</f>
        <v/>
      </c>
    </row>
    <row r="39">
      <c r="A39" s="11" t="n"/>
      <c r="B39" s="11">
        <f>IF($A39="","",IFERROR(VLOOKUP($A39,Vendors!$A:$B,2,FALSE),""))</f>
        <v/>
      </c>
      <c r="C39" s="14">
        <f>IF($A39="","",SUMIFS(AP_Bills!$K:$K,AP_Bills!$C:$C,$A39,AP_Bills!$K:$K,"&gt;0",AP_Bills!$N:$N,"&lt;=0"))</f>
        <v/>
      </c>
      <c r="D39" s="14">
        <f>IF($A39="","",SUMIFS(AP_Bills!$K:$K,AP_Bills!$C:$C,$A39,AP_Bills!$K:$K,"&gt;0",AP_Bills!$N:$N,"&gt;=1",AP_Bills!$N:$N,"&lt;=30"))</f>
        <v/>
      </c>
      <c r="E39" s="14">
        <f>IF($A39="","",SUMIFS(AP_Bills!$K:$K,AP_Bills!$C:$C,$A39,AP_Bills!$K:$K,"&gt;0",AP_Bills!$N:$N,"&gt;=31",AP_Bills!$N:$N,"&lt;=60"))</f>
        <v/>
      </c>
      <c r="F39" s="14">
        <f>IF($A39="","",SUMIFS(AP_Bills!$K:$K,AP_Bills!$C:$C,$A39,AP_Bills!$K:$K,"&gt;0",AP_Bills!$N:$N,"&gt;=61",AP_Bills!$N:$N,"&lt;=90"))</f>
        <v/>
      </c>
      <c r="G39" s="14">
        <f>IF($A39="","",SUMIFS(AP_Bills!$K:$K,AP_Bills!$C:$C,$A39,AP_Bills!$K:$K,"&gt;0",AP_Bills!$N:$N,"&gt;=91"))</f>
        <v/>
      </c>
      <c r="H39" s="14">
        <f>IF($A39="","",SUM($C39:$G39))</f>
        <v/>
      </c>
    </row>
    <row r="40">
      <c r="A40" s="11" t="n"/>
      <c r="B40" s="11">
        <f>IF($A40="","",IFERROR(VLOOKUP($A40,Vendors!$A:$B,2,FALSE),""))</f>
        <v/>
      </c>
      <c r="C40" s="14">
        <f>IF($A40="","",SUMIFS(AP_Bills!$K:$K,AP_Bills!$C:$C,$A40,AP_Bills!$K:$K,"&gt;0",AP_Bills!$N:$N,"&lt;=0"))</f>
        <v/>
      </c>
      <c r="D40" s="14">
        <f>IF($A40="","",SUMIFS(AP_Bills!$K:$K,AP_Bills!$C:$C,$A40,AP_Bills!$K:$K,"&gt;0",AP_Bills!$N:$N,"&gt;=1",AP_Bills!$N:$N,"&lt;=30"))</f>
        <v/>
      </c>
      <c r="E40" s="14">
        <f>IF($A40="","",SUMIFS(AP_Bills!$K:$K,AP_Bills!$C:$C,$A40,AP_Bills!$K:$K,"&gt;0",AP_Bills!$N:$N,"&gt;=31",AP_Bills!$N:$N,"&lt;=60"))</f>
        <v/>
      </c>
      <c r="F40" s="14">
        <f>IF($A40="","",SUMIFS(AP_Bills!$K:$K,AP_Bills!$C:$C,$A40,AP_Bills!$K:$K,"&gt;0",AP_Bills!$N:$N,"&gt;=61",AP_Bills!$N:$N,"&lt;=90"))</f>
        <v/>
      </c>
      <c r="G40" s="14">
        <f>IF($A40="","",SUMIFS(AP_Bills!$K:$K,AP_Bills!$C:$C,$A40,AP_Bills!$K:$K,"&gt;0",AP_Bills!$N:$N,"&gt;=91"))</f>
        <v/>
      </c>
      <c r="H40" s="14">
        <f>IF($A40="","",SUM($C40:$G40))</f>
        <v/>
      </c>
    </row>
    <row r="41">
      <c r="A41" s="11" t="n"/>
      <c r="B41" s="11">
        <f>IF($A41="","",IFERROR(VLOOKUP($A41,Vendors!$A:$B,2,FALSE),""))</f>
        <v/>
      </c>
      <c r="C41" s="14">
        <f>IF($A41="","",SUMIFS(AP_Bills!$K:$K,AP_Bills!$C:$C,$A41,AP_Bills!$K:$K,"&gt;0",AP_Bills!$N:$N,"&lt;=0"))</f>
        <v/>
      </c>
      <c r="D41" s="14">
        <f>IF($A41="","",SUMIFS(AP_Bills!$K:$K,AP_Bills!$C:$C,$A41,AP_Bills!$K:$K,"&gt;0",AP_Bills!$N:$N,"&gt;=1",AP_Bills!$N:$N,"&lt;=30"))</f>
        <v/>
      </c>
      <c r="E41" s="14">
        <f>IF($A41="","",SUMIFS(AP_Bills!$K:$K,AP_Bills!$C:$C,$A41,AP_Bills!$K:$K,"&gt;0",AP_Bills!$N:$N,"&gt;=31",AP_Bills!$N:$N,"&lt;=60"))</f>
        <v/>
      </c>
      <c r="F41" s="14">
        <f>IF($A41="","",SUMIFS(AP_Bills!$K:$K,AP_Bills!$C:$C,$A41,AP_Bills!$K:$K,"&gt;0",AP_Bills!$N:$N,"&gt;=61",AP_Bills!$N:$N,"&lt;=90"))</f>
        <v/>
      </c>
      <c r="G41" s="14">
        <f>IF($A41="","",SUMIFS(AP_Bills!$K:$K,AP_Bills!$C:$C,$A41,AP_Bills!$K:$K,"&gt;0",AP_Bills!$N:$N,"&gt;=91"))</f>
        <v/>
      </c>
      <c r="H41" s="14">
        <f>IF($A41="","",SUM($C41:$G41))</f>
        <v/>
      </c>
    </row>
    <row r="42">
      <c r="A42" s="11" t="n"/>
      <c r="B42" s="11">
        <f>IF($A42="","",IFERROR(VLOOKUP($A42,Vendors!$A:$B,2,FALSE),""))</f>
        <v/>
      </c>
      <c r="C42" s="14">
        <f>IF($A42="","",SUMIFS(AP_Bills!$K:$K,AP_Bills!$C:$C,$A42,AP_Bills!$K:$K,"&gt;0",AP_Bills!$N:$N,"&lt;=0"))</f>
        <v/>
      </c>
      <c r="D42" s="14">
        <f>IF($A42="","",SUMIFS(AP_Bills!$K:$K,AP_Bills!$C:$C,$A42,AP_Bills!$K:$K,"&gt;0",AP_Bills!$N:$N,"&gt;=1",AP_Bills!$N:$N,"&lt;=30"))</f>
        <v/>
      </c>
      <c r="E42" s="14">
        <f>IF($A42="","",SUMIFS(AP_Bills!$K:$K,AP_Bills!$C:$C,$A42,AP_Bills!$K:$K,"&gt;0",AP_Bills!$N:$N,"&gt;=31",AP_Bills!$N:$N,"&lt;=60"))</f>
        <v/>
      </c>
      <c r="F42" s="14">
        <f>IF($A42="","",SUMIFS(AP_Bills!$K:$K,AP_Bills!$C:$C,$A42,AP_Bills!$K:$K,"&gt;0",AP_Bills!$N:$N,"&gt;=61",AP_Bills!$N:$N,"&lt;=90"))</f>
        <v/>
      </c>
      <c r="G42" s="14">
        <f>IF($A42="","",SUMIFS(AP_Bills!$K:$K,AP_Bills!$C:$C,$A42,AP_Bills!$K:$K,"&gt;0",AP_Bills!$N:$N,"&gt;=91"))</f>
        <v/>
      </c>
      <c r="H42" s="14">
        <f>IF($A42="","",SUM($C42:$G42))</f>
        <v/>
      </c>
    </row>
    <row r="43">
      <c r="A43" s="11" t="n"/>
      <c r="B43" s="11">
        <f>IF($A43="","",IFERROR(VLOOKUP($A43,Vendors!$A:$B,2,FALSE),""))</f>
        <v/>
      </c>
      <c r="C43" s="14">
        <f>IF($A43="","",SUMIFS(AP_Bills!$K:$K,AP_Bills!$C:$C,$A43,AP_Bills!$K:$K,"&gt;0",AP_Bills!$N:$N,"&lt;=0"))</f>
        <v/>
      </c>
      <c r="D43" s="14">
        <f>IF($A43="","",SUMIFS(AP_Bills!$K:$K,AP_Bills!$C:$C,$A43,AP_Bills!$K:$K,"&gt;0",AP_Bills!$N:$N,"&gt;=1",AP_Bills!$N:$N,"&lt;=30"))</f>
        <v/>
      </c>
      <c r="E43" s="14">
        <f>IF($A43="","",SUMIFS(AP_Bills!$K:$K,AP_Bills!$C:$C,$A43,AP_Bills!$K:$K,"&gt;0",AP_Bills!$N:$N,"&gt;=31",AP_Bills!$N:$N,"&lt;=60"))</f>
        <v/>
      </c>
      <c r="F43" s="14">
        <f>IF($A43="","",SUMIFS(AP_Bills!$K:$K,AP_Bills!$C:$C,$A43,AP_Bills!$K:$K,"&gt;0",AP_Bills!$N:$N,"&gt;=61",AP_Bills!$N:$N,"&lt;=90"))</f>
        <v/>
      </c>
      <c r="G43" s="14">
        <f>IF($A43="","",SUMIFS(AP_Bills!$K:$K,AP_Bills!$C:$C,$A43,AP_Bills!$K:$K,"&gt;0",AP_Bills!$N:$N,"&gt;=91"))</f>
        <v/>
      </c>
      <c r="H43" s="14">
        <f>IF($A43="","",SUM($C43:$G43))</f>
        <v/>
      </c>
    </row>
    <row r="44">
      <c r="A44" s="11" t="n"/>
      <c r="B44" s="11">
        <f>IF($A44="","",IFERROR(VLOOKUP($A44,Vendors!$A:$B,2,FALSE),""))</f>
        <v/>
      </c>
      <c r="C44" s="14">
        <f>IF($A44="","",SUMIFS(AP_Bills!$K:$K,AP_Bills!$C:$C,$A44,AP_Bills!$K:$K,"&gt;0",AP_Bills!$N:$N,"&lt;=0"))</f>
        <v/>
      </c>
      <c r="D44" s="14">
        <f>IF($A44="","",SUMIFS(AP_Bills!$K:$K,AP_Bills!$C:$C,$A44,AP_Bills!$K:$K,"&gt;0",AP_Bills!$N:$N,"&gt;=1",AP_Bills!$N:$N,"&lt;=30"))</f>
        <v/>
      </c>
      <c r="E44" s="14">
        <f>IF($A44="","",SUMIFS(AP_Bills!$K:$K,AP_Bills!$C:$C,$A44,AP_Bills!$K:$K,"&gt;0",AP_Bills!$N:$N,"&gt;=31",AP_Bills!$N:$N,"&lt;=60"))</f>
        <v/>
      </c>
      <c r="F44" s="14">
        <f>IF($A44="","",SUMIFS(AP_Bills!$K:$K,AP_Bills!$C:$C,$A44,AP_Bills!$K:$K,"&gt;0",AP_Bills!$N:$N,"&gt;=61",AP_Bills!$N:$N,"&lt;=90"))</f>
        <v/>
      </c>
      <c r="G44" s="14">
        <f>IF($A44="","",SUMIFS(AP_Bills!$K:$K,AP_Bills!$C:$C,$A44,AP_Bills!$K:$K,"&gt;0",AP_Bills!$N:$N,"&gt;=91"))</f>
        <v/>
      </c>
      <c r="H44" s="14">
        <f>IF($A44="","",SUM($C44:$G44))</f>
        <v/>
      </c>
    </row>
    <row r="45">
      <c r="A45" s="11" t="n"/>
      <c r="B45" s="11">
        <f>IF($A45="","",IFERROR(VLOOKUP($A45,Vendors!$A:$B,2,FALSE),""))</f>
        <v/>
      </c>
      <c r="C45" s="14">
        <f>IF($A45="","",SUMIFS(AP_Bills!$K:$K,AP_Bills!$C:$C,$A45,AP_Bills!$K:$K,"&gt;0",AP_Bills!$N:$N,"&lt;=0"))</f>
        <v/>
      </c>
      <c r="D45" s="14">
        <f>IF($A45="","",SUMIFS(AP_Bills!$K:$K,AP_Bills!$C:$C,$A45,AP_Bills!$K:$K,"&gt;0",AP_Bills!$N:$N,"&gt;=1",AP_Bills!$N:$N,"&lt;=30"))</f>
        <v/>
      </c>
      <c r="E45" s="14">
        <f>IF($A45="","",SUMIFS(AP_Bills!$K:$K,AP_Bills!$C:$C,$A45,AP_Bills!$K:$K,"&gt;0",AP_Bills!$N:$N,"&gt;=31",AP_Bills!$N:$N,"&lt;=60"))</f>
        <v/>
      </c>
      <c r="F45" s="14">
        <f>IF($A45="","",SUMIFS(AP_Bills!$K:$K,AP_Bills!$C:$C,$A45,AP_Bills!$K:$K,"&gt;0",AP_Bills!$N:$N,"&gt;=61",AP_Bills!$N:$N,"&lt;=90"))</f>
        <v/>
      </c>
      <c r="G45" s="14">
        <f>IF($A45="","",SUMIFS(AP_Bills!$K:$K,AP_Bills!$C:$C,$A45,AP_Bills!$K:$K,"&gt;0",AP_Bills!$N:$N,"&gt;=91"))</f>
        <v/>
      </c>
      <c r="H45" s="14">
        <f>IF($A45="","",SUM($C45:$G45))</f>
        <v/>
      </c>
    </row>
    <row r="46">
      <c r="A46" s="11" t="n"/>
      <c r="B46" s="11">
        <f>IF($A46="","",IFERROR(VLOOKUP($A46,Vendors!$A:$B,2,FALSE),""))</f>
        <v/>
      </c>
      <c r="C46" s="14">
        <f>IF($A46="","",SUMIFS(AP_Bills!$K:$K,AP_Bills!$C:$C,$A46,AP_Bills!$K:$K,"&gt;0",AP_Bills!$N:$N,"&lt;=0"))</f>
        <v/>
      </c>
      <c r="D46" s="14">
        <f>IF($A46="","",SUMIFS(AP_Bills!$K:$K,AP_Bills!$C:$C,$A46,AP_Bills!$K:$K,"&gt;0",AP_Bills!$N:$N,"&gt;=1",AP_Bills!$N:$N,"&lt;=30"))</f>
        <v/>
      </c>
      <c r="E46" s="14">
        <f>IF($A46="","",SUMIFS(AP_Bills!$K:$K,AP_Bills!$C:$C,$A46,AP_Bills!$K:$K,"&gt;0",AP_Bills!$N:$N,"&gt;=31",AP_Bills!$N:$N,"&lt;=60"))</f>
        <v/>
      </c>
      <c r="F46" s="14">
        <f>IF($A46="","",SUMIFS(AP_Bills!$K:$K,AP_Bills!$C:$C,$A46,AP_Bills!$K:$K,"&gt;0",AP_Bills!$N:$N,"&gt;=61",AP_Bills!$N:$N,"&lt;=90"))</f>
        <v/>
      </c>
      <c r="G46" s="14">
        <f>IF($A46="","",SUMIFS(AP_Bills!$K:$K,AP_Bills!$C:$C,$A46,AP_Bills!$K:$K,"&gt;0",AP_Bills!$N:$N,"&gt;=91"))</f>
        <v/>
      </c>
      <c r="H46" s="14">
        <f>IF($A46="","",SUM($C46:$G46))</f>
        <v/>
      </c>
    </row>
    <row r="47">
      <c r="A47" s="11" t="n"/>
      <c r="B47" s="11">
        <f>IF($A47="","",IFERROR(VLOOKUP($A47,Vendors!$A:$B,2,FALSE),""))</f>
        <v/>
      </c>
      <c r="C47" s="14">
        <f>IF($A47="","",SUMIFS(AP_Bills!$K:$K,AP_Bills!$C:$C,$A47,AP_Bills!$K:$K,"&gt;0",AP_Bills!$N:$N,"&lt;=0"))</f>
        <v/>
      </c>
      <c r="D47" s="14">
        <f>IF($A47="","",SUMIFS(AP_Bills!$K:$K,AP_Bills!$C:$C,$A47,AP_Bills!$K:$K,"&gt;0",AP_Bills!$N:$N,"&gt;=1",AP_Bills!$N:$N,"&lt;=30"))</f>
        <v/>
      </c>
      <c r="E47" s="14">
        <f>IF($A47="","",SUMIFS(AP_Bills!$K:$K,AP_Bills!$C:$C,$A47,AP_Bills!$K:$K,"&gt;0",AP_Bills!$N:$N,"&gt;=31",AP_Bills!$N:$N,"&lt;=60"))</f>
        <v/>
      </c>
      <c r="F47" s="14">
        <f>IF($A47="","",SUMIFS(AP_Bills!$K:$K,AP_Bills!$C:$C,$A47,AP_Bills!$K:$K,"&gt;0",AP_Bills!$N:$N,"&gt;=61",AP_Bills!$N:$N,"&lt;=90"))</f>
        <v/>
      </c>
      <c r="G47" s="14">
        <f>IF($A47="","",SUMIFS(AP_Bills!$K:$K,AP_Bills!$C:$C,$A47,AP_Bills!$K:$K,"&gt;0",AP_Bills!$N:$N,"&gt;=91"))</f>
        <v/>
      </c>
      <c r="H47" s="14">
        <f>IF($A47="","",SUM($C47:$G47))</f>
        <v/>
      </c>
    </row>
    <row r="48">
      <c r="A48" s="11" t="n"/>
      <c r="B48" s="11">
        <f>IF($A48="","",IFERROR(VLOOKUP($A48,Vendors!$A:$B,2,FALSE),""))</f>
        <v/>
      </c>
      <c r="C48" s="14">
        <f>IF($A48="","",SUMIFS(AP_Bills!$K:$K,AP_Bills!$C:$C,$A48,AP_Bills!$K:$K,"&gt;0",AP_Bills!$N:$N,"&lt;=0"))</f>
        <v/>
      </c>
      <c r="D48" s="14">
        <f>IF($A48="","",SUMIFS(AP_Bills!$K:$K,AP_Bills!$C:$C,$A48,AP_Bills!$K:$K,"&gt;0",AP_Bills!$N:$N,"&gt;=1",AP_Bills!$N:$N,"&lt;=30"))</f>
        <v/>
      </c>
      <c r="E48" s="14">
        <f>IF($A48="","",SUMIFS(AP_Bills!$K:$K,AP_Bills!$C:$C,$A48,AP_Bills!$K:$K,"&gt;0",AP_Bills!$N:$N,"&gt;=31",AP_Bills!$N:$N,"&lt;=60"))</f>
        <v/>
      </c>
      <c r="F48" s="14">
        <f>IF($A48="","",SUMIFS(AP_Bills!$K:$K,AP_Bills!$C:$C,$A48,AP_Bills!$K:$K,"&gt;0",AP_Bills!$N:$N,"&gt;=61",AP_Bills!$N:$N,"&lt;=90"))</f>
        <v/>
      </c>
      <c r="G48" s="14">
        <f>IF($A48="","",SUMIFS(AP_Bills!$K:$K,AP_Bills!$C:$C,$A48,AP_Bills!$K:$K,"&gt;0",AP_Bills!$N:$N,"&gt;=91"))</f>
        <v/>
      </c>
      <c r="H48" s="14">
        <f>IF($A48="","",SUM($C48:$G48))</f>
        <v/>
      </c>
    </row>
    <row r="49">
      <c r="A49" s="11" t="n"/>
      <c r="B49" s="11">
        <f>IF($A49="","",IFERROR(VLOOKUP($A49,Vendors!$A:$B,2,FALSE),""))</f>
        <v/>
      </c>
      <c r="C49" s="14">
        <f>IF($A49="","",SUMIFS(AP_Bills!$K:$K,AP_Bills!$C:$C,$A49,AP_Bills!$K:$K,"&gt;0",AP_Bills!$N:$N,"&lt;=0"))</f>
        <v/>
      </c>
      <c r="D49" s="14">
        <f>IF($A49="","",SUMIFS(AP_Bills!$K:$K,AP_Bills!$C:$C,$A49,AP_Bills!$K:$K,"&gt;0",AP_Bills!$N:$N,"&gt;=1",AP_Bills!$N:$N,"&lt;=30"))</f>
        <v/>
      </c>
      <c r="E49" s="14">
        <f>IF($A49="","",SUMIFS(AP_Bills!$K:$K,AP_Bills!$C:$C,$A49,AP_Bills!$K:$K,"&gt;0",AP_Bills!$N:$N,"&gt;=31",AP_Bills!$N:$N,"&lt;=60"))</f>
        <v/>
      </c>
      <c r="F49" s="14">
        <f>IF($A49="","",SUMIFS(AP_Bills!$K:$K,AP_Bills!$C:$C,$A49,AP_Bills!$K:$K,"&gt;0",AP_Bills!$N:$N,"&gt;=61",AP_Bills!$N:$N,"&lt;=90"))</f>
        <v/>
      </c>
      <c r="G49" s="14">
        <f>IF($A49="","",SUMIFS(AP_Bills!$K:$K,AP_Bills!$C:$C,$A49,AP_Bills!$K:$K,"&gt;0",AP_Bills!$N:$N,"&gt;=91"))</f>
        <v/>
      </c>
      <c r="H49" s="14">
        <f>IF($A49="","",SUM($C49:$G49))</f>
        <v/>
      </c>
    </row>
    <row r="50">
      <c r="A50" s="11" t="n"/>
      <c r="B50" s="11">
        <f>IF($A50="","",IFERROR(VLOOKUP($A50,Vendors!$A:$B,2,FALSE),""))</f>
        <v/>
      </c>
      <c r="C50" s="14">
        <f>IF($A50="","",SUMIFS(AP_Bills!$K:$K,AP_Bills!$C:$C,$A50,AP_Bills!$K:$K,"&gt;0",AP_Bills!$N:$N,"&lt;=0"))</f>
        <v/>
      </c>
      <c r="D50" s="14">
        <f>IF($A50="","",SUMIFS(AP_Bills!$K:$K,AP_Bills!$C:$C,$A50,AP_Bills!$K:$K,"&gt;0",AP_Bills!$N:$N,"&gt;=1",AP_Bills!$N:$N,"&lt;=30"))</f>
        <v/>
      </c>
      <c r="E50" s="14">
        <f>IF($A50="","",SUMIFS(AP_Bills!$K:$K,AP_Bills!$C:$C,$A50,AP_Bills!$K:$K,"&gt;0",AP_Bills!$N:$N,"&gt;=31",AP_Bills!$N:$N,"&lt;=60"))</f>
        <v/>
      </c>
      <c r="F50" s="14">
        <f>IF($A50="","",SUMIFS(AP_Bills!$K:$K,AP_Bills!$C:$C,$A50,AP_Bills!$K:$K,"&gt;0",AP_Bills!$N:$N,"&gt;=61",AP_Bills!$N:$N,"&lt;=90"))</f>
        <v/>
      </c>
      <c r="G50" s="14">
        <f>IF($A50="","",SUMIFS(AP_Bills!$K:$K,AP_Bills!$C:$C,$A50,AP_Bills!$K:$K,"&gt;0",AP_Bills!$N:$N,"&gt;=91"))</f>
        <v/>
      </c>
      <c r="H50" s="14">
        <f>IF($A50="","",SUM($C50:$G50))</f>
        <v/>
      </c>
    </row>
    <row r="51">
      <c r="A51" s="11" t="n"/>
      <c r="B51" s="11">
        <f>IF($A51="","",IFERROR(VLOOKUP($A51,Vendors!$A:$B,2,FALSE),""))</f>
        <v/>
      </c>
      <c r="C51" s="14">
        <f>IF($A51="","",SUMIFS(AP_Bills!$K:$K,AP_Bills!$C:$C,$A51,AP_Bills!$K:$K,"&gt;0",AP_Bills!$N:$N,"&lt;=0"))</f>
        <v/>
      </c>
      <c r="D51" s="14">
        <f>IF($A51="","",SUMIFS(AP_Bills!$K:$K,AP_Bills!$C:$C,$A51,AP_Bills!$K:$K,"&gt;0",AP_Bills!$N:$N,"&gt;=1",AP_Bills!$N:$N,"&lt;=30"))</f>
        <v/>
      </c>
      <c r="E51" s="14">
        <f>IF($A51="","",SUMIFS(AP_Bills!$K:$K,AP_Bills!$C:$C,$A51,AP_Bills!$K:$K,"&gt;0",AP_Bills!$N:$N,"&gt;=31",AP_Bills!$N:$N,"&lt;=60"))</f>
        <v/>
      </c>
      <c r="F51" s="14">
        <f>IF($A51="","",SUMIFS(AP_Bills!$K:$K,AP_Bills!$C:$C,$A51,AP_Bills!$K:$K,"&gt;0",AP_Bills!$N:$N,"&gt;=61",AP_Bills!$N:$N,"&lt;=90"))</f>
        <v/>
      </c>
      <c r="G51" s="14">
        <f>IF($A51="","",SUMIFS(AP_Bills!$K:$K,AP_Bills!$C:$C,$A51,AP_Bills!$K:$K,"&gt;0",AP_Bills!$N:$N,"&gt;=91"))</f>
        <v/>
      </c>
      <c r="H51" s="14">
        <f>IF($A51="","",SUM($C51:$G51))</f>
        <v/>
      </c>
    </row>
    <row r="52">
      <c r="A52" s="11" t="n"/>
      <c r="B52" s="11">
        <f>IF($A52="","",IFERROR(VLOOKUP($A52,Vendors!$A:$B,2,FALSE),""))</f>
        <v/>
      </c>
      <c r="C52" s="14">
        <f>IF($A52="","",SUMIFS(AP_Bills!$K:$K,AP_Bills!$C:$C,$A52,AP_Bills!$K:$K,"&gt;0",AP_Bills!$N:$N,"&lt;=0"))</f>
        <v/>
      </c>
      <c r="D52" s="14">
        <f>IF($A52="","",SUMIFS(AP_Bills!$K:$K,AP_Bills!$C:$C,$A52,AP_Bills!$K:$K,"&gt;0",AP_Bills!$N:$N,"&gt;=1",AP_Bills!$N:$N,"&lt;=30"))</f>
        <v/>
      </c>
      <c r="E52" s="14">
        <f>IF($A52="","",SUMIFS(AP_Bills!$K:$K,AP_Bills!$C:$C,$A52,AP_Bills!$K:$K,"&gt;0",AP_Bills!$N:$N,"&gt;=31",AP_Bills!$N:$N,"&lt;=60"))</f>
        <v/>
      </c>
      <c r="F52" s="14">
        <f>IF($A52="","",SUMIFS(AP_Bills!$K:$K,AP_Bills!$C:$C,$A52,AP_Bills!$K:$K,"&gt;0",AP_Bills!$N:$N,"&gt;=61",AP_Bills!$N:$N,"&lt;=90"))</f>
        <v/>
      </c>
      <c r="G52" s="14">
        <f>IF($A52="","",SUMIFS(AP_Bills!$K:$K,AP_Bills!$C:$C,$A52,AP_Bills!$K:$K,"&gt;0",AP_Bills!$N:$N,"&gt;=91"))</f>
        <v/>
      </c>
      <c r="H52" s="14">
        <f>IF($A52="","",SUM($C52:$G52))</f>
        <v/>
      </c>
    </row>
    <row r="53">
      <c r="A53" s="11" t="n"/>
      <c r="B53" s="11">
        <f>IF($A53="","",IFERROR(VLOOKUP($A53,Vendors!$A:$B,2,FALSE),""))</f>
        <v/>
      </c>
      <c r="C53" s="14">
        <f>IF($A53="","",SUMIFS(AP_Bills!$K:$K,AP_Bills!$C:$C,$A53,AP_Bills!$K:$K,"&gt;0",AP_Bills!$N:$N,"&lt;=0"))</f>
        <v/>
      </c>
      <c r="D53" s="14">
        <f>IF($A53="","",SUMIFS(AP_Bills!$K:$K,AP_Bills!$C:$C,$A53,AP_Bills!$K:$K,"&gt;0",AP_Bills!$N:$N,"&gt;=1",AP_Bills!$N:$N,"&lt;=30"))</f>
        <v/>
      </c>
      <c r="E53" s="14">
        <f>IF($A53="","",SUMIFS(AP_Bills!$K:$K,AP_Bills!$C:$C,$A53,AP_Bills!$K:$K,"&gt;0",AP_Bills!$N:$N,"&gt;=31",AP_Bills!$N:$N,"&lt;=60"))</f>
        <v/>
      </c>
      <c r="F53" s="14">
        <f>IF($A53="","",SUMIFS(AP_Bills!$K:$K,AP_Bills!$C:$C,$A53,AP_Bills!$K:$K,"&gt;0",AP_Bills!$N:$N,"&gt;=61",AP_Bills!$N:$N,"&lt;=90"))</f>
        <v/>
      </c>
      <c r="G53" s="14">
        <f>IF($A53="","",SUMIFS(AP_Bills!$K:$K,AP_Bills!$C:$C,$A53,AP_Bills!$K:$K,"&gt;0",AP_Bills!$N:$N,"&gt;=91"))</f>
        <v/>
      </c>
      <c r="H53" s="14">
        <f>IF($A53="","",SUM($C53:$G53))</f>
        <v/>
      </c>
    </row>
    <row r="54">
      <c r="A54" s="11" t="n"/>
      <c r="B54" s="11">
        <f>IF($A54="","",IFERROR(VLOOKUP($A54,Vendors!$A:$B,2,FALSE),""))</f>
        <v/>
      </c>
      <c r="C54" s="14">
        <f>IF($A54="","",SUMIFS(AP_Bills!$K:$K,AP_Bills!$C:$C,$A54,AP_Bills!$K:$K,"&gt;0",AP_Bills!$N:$N,"&lt;=0"))</f>
        <v/>
      </c>
      <c r="D54" s="14">
        <f>IF($A54="","",SUMIFS(AP_Bills!$K:$K,AP_Bills!$C:$C,$A54,AP_Bills!$K:$K,"&gt;0",AP_Bills!$N:$N,"&gt;=1",AP_Bills!$N:$N,"&lt;=30"))</f>
        <v/>
      </c>
      <c r="E54" s="14">
        <f>IF($A54="","",SUMIFS(AP_Bills!$K:$K,AP_Bills!$C:$C,$A54,AP_Bills!$K:$K,"&gt;0",AP_Bills!$N:$N,"&gt;=31",AP_Bills!$N:$N,"&lt;=60"))</f>
        <v/>
      </c>
      <c r="F54" s="14">
        <f>IF($A54="","",SUMIFS(AP_Bills!$K:$K,AP_Bills!$C:$C,$A54,AP_Bills!$K:$K,"&gt;0",AP_Bills!$N:$N,"&gt;=61",AP_Bills!$N:$N,"&lt;=90"))</f>
        <v/>
      </c>
      <c r="G54" s="14">
        <f>IF($A54="","",SUMIFS(AP_Bills!$K:$K,AP_Bills!$C:$C,$A54,AP_Bills!$K:$K,"&gt;0",AP_Bills!$N:$N,"&gt;=91"))</f>
        <v/>
      </c>
      <c r="H54" s="14">
        <f>IF($A54="","",SUM($C54:$G54))</f>
        <v/>
      </c>
    </row>
    <row r="55">
      <c r="A55" s="11" t="n"/>
      <c r="B55" s="11">
        <f>IF($A55="","",IFERROR(VLOOKUP($A55,Vendors!$A:$B,2,FALSE),""))</f>
        <v/>
      </c>
      <c r="C55" s="14">
        <f>IF($A55="","",SUMIFS(AP_Bills!$K:$K,AP_Bills!$C:$C,$A55,AP_Bills!$K:$K,"&gt;0",AP_Bills!$N:$N,"&lt;=0"))</f>
        <v/>
      </c>
      <c r="D55" s="14">
        <f>IF($A55="","",SUMIFS(AP_Bills!$K:$K,AP_Bills!$C:$C,$A55,AP_Bills!$K:$K,"&gt;0",AP_Bills!$N:$N,"&gt;=1",AP_Bills!$N:$N,"&lt;=30"))</f>
        <v/>
      </c>
      <c r="E55" s="14">
        <f>IF($A55="","",SUMIFS(AP_Bills!$K:$K,AP_Bills!$C:$C,$A55,AP_Bills!$K:$K,"&gt;0",AP_Bills!$N:$N,"&gt;=31",AP_Bills!$N:$N,"&lt;=60"))</f>
        <v/>
      </c>
      <c r="F55" s="14">
        <f>IF($A55="","",SUMIFS(AP_Bills!$K:$K,AP_Bills!$C:$C,$A55,AP_Bills!$K:$K,"&gt;0",AP_Bills!$N:$N,"&gt;=61",AP_Bills!$N:$N,"&lt;=90"))</f>
        <v/>
      </c>
      <c r="G55" s="14">
        <f>IF($A55="","",SUMIFS(AP_Bills!$K:$K,AP_Bills!$C:$C,$A55,AP_Bills!$K:$K,"&gt;0",AP_Bills!$N:$N,"&gt;=91"))</f>
        <v/>
      </c>
      <c r="H55" s="14">
        <f>IF($A55="","",SUM($C55:$G55))</f>
        <v/>
      </c>
    </row>
    <row r="56">
      <c r="A56" s="11" t="n"/>
      <c r="B56" s="11">
        <f>IF($A56="","",IFERROR(VLOOKUP($A56,Vendors!$A:$B,2,FALSE),""))</f>
        <v/>
      </c>
      <c r="C56" s="14">
        <f>IF($A56="","",SUMIFS(AP_Bills!$K:$K,AP_Bills!$C:$C,$A56,AP_Bills!$K:$K,"&gt;0",AP_Bills!$N:$N,"&lt;=0"))</f>
        <v/>
      </c>
      <c r="D56" s="14">
        <f>IF($A56="","",SUMIFS(AP_Bills!$K:$K,AP_Bills!$C:$C,$A56,AP_Bills!$K:$K,"&gt;0",AP_Bills!$N:$N,"&gt;=1",AP_Bills!$N:$N,"&lt;=30"))</f>
        <v/>
      </c>
      <c r="E56" s="14">
        <f>IF($A56="","",SUMIFS(AP_Bills!$K:$K,AP_Bills!$C:$C,$A56,AP_Bills!$K:$K,"&gt;0",AP_Bills!$N:$N,"&gt;=31",AP_Bills!$N:$N,"&lt;=60"))</f>
        <v/>
      </c>
      <c r="F56" s="14">
        <f>IF($A56="","",SUMIFS(AP_Bills!$K:$K,AP_Bills!$C:$C,$A56,AP_Bills!$K:$K,"&gt;0",AP_Bills!$N:$N,"&gt;=61",AP_Bills!$N:$N,"&lt;=90"))</f>
        <v/>
      </c>
      <c r="G56" s="14">
        <f>IF($A56="","",SUMIFS(AP_Bills!$K:$K,AP_Bills!$C:$C,$A56,AP_Bills!$K:$K,"&gt;0",AP_Bills!$N:$N,"&gt;=91"))</f>
        <v/>
      </c>
      <c r="H56" s="14">
        <f>IF($A56="","",SUM($C56:$G56))</f>
        <v/>
      </c>
    </row>
    <row r="57">
      <c r="A57" s="11" t="n"/>
      <c r="B57" s="11">
        <f>IF($A57="","",IFERROR(VLOOKUP($A57,Vendors!$A:$B,2,FALSE),""))</f>
        <v/>
      </c>
      <c r="C57" s="14">
        <f>IF($A57="","",SUMIFS(AP_Bills!$K:$K,AP_Bills!$C:$C,$A57,AP_Bills!$K:$K,"&gt;0",AP_Bills!$N:$N,"&lt;=0"))</f>
        <v/>
      </c>
      <c r="D57" s="14">
        <f>IF($A57="","",SUMIFS(AP_Bills!$K:$K,AP_Bills!$C:$C,$A57,AP_Bills!$K:$K,"&gt;0",AP_Bills!$N:$N,"&gt;=1",AP_Bills!$N:$N,"&lt;=30"))</f>
        <v/>
      </c>
      <c r="E57" s="14">
        <f>IF($A57="","",SUMIFS(AP_Bills!$K:$K,AP_Bills!$C:$C,$A57,AP_Bills!$K:$K,"&gt;0",AP_Bills!$N:$N,"&gt;=31",AP_Bills!$N:$N,"&lt;=60"))</f>
        <v/>
      </c>
      <c r="F57" s="14">
        <f>IF($A57="","",SUMIFS(AP_Bills!$K:$K,AP_Bills!$C:$C,$A57,AP_Bills!$K:$K,"&gt;0",AP_Bills!$N:$N,"&gt;=61",AP_Bills!$N:$N,"&lt;=90"))</f>
        <v/>
      </c>
      <c r="G57" s="14">
        <f>IF($A57="","",SUMIFS(AP_Bills!$K:$K,AP_Bills!$C:$C,$A57,AP_Bills!$K:$K,"&gt;0",AP_Bills!$N:$N,"&gt;=91"))</f>
        <v/>
      </c>
      <c r="H57" s="14">
        <f>IF($A57="","",SUM($C57:$G57))</f>
        <v/>
      </c>
    </row>
    <row r="58">
      <c r="A58" s="11" t="n"/>
      <c r="B58" s="11">
        <f>IF($A58="","",IFERROR(VLOOKUP($A58,Vendors!$A:$B,2,FALSE),""))</f>
        <v/>
      </c>
      <c r="C58" s="14">
        <f>IF($A58="","",SUMIFS(AP_Bills!$K:$K,AP_Bills!$C:$C,$A58,AP_Bills!$K:$K,"&gt;0",AP_Bills!$N:$N,"&lt;=0"))</f>
        <v/>
      </c>
      <c r="D58" s="14">
        <f>IF($A58="","",SUMIFS(AP_Bills!$K:$K,AP_Bills!$C:$C,$A58,AP_Bills!$K:$K,"&gt;0",AP_Bills!$N:$N,"&gt;=1",AP_Bills!$N:$N,"&lt;=30"))</f>
        <v/>
      </c>
      <c r="E58" s="14">
        <f>IF($A58="","",SUMIFS(AP_Bills!$K:$K,AP_Bills!$C:$C,$A58,AP_Bills!$K:$K,"&gt;0",AP_Bills!$N:$N,"&gt;=31",AP_Bills!$N:$N,"&lt;=60"))</f>
        <v/>
      </c>
      <c r="F58" s="14">
        <f>IF($A58="","",SUMIFS(AP_Bills!$K:$K,AP_Bills!$C:$C,$A58,AP_Bills!$K:$K,"&gt;0",AP_Bills!$N:$N,"&gt;=61",AP_Bills!$N:$N,"&lt;=90"))</f>
        <v/>
      </c>
      <c r="G58" s="14">
        <f>IF($A58="","",SUMIFS(AP_Bills!$K:$K,AP_Bills!$C:$C,$A58,AP_Bills!$K:$K,"&gt;0",AP_Bills!$N:$N,"&gt;=91"))</f>
        <v/>
      </c>
      <c r="H58" s="14">
        <f>IF($A58="","",SUM($C58:$G58))</f>
        <v/>
      </c>
    </row>
    <row r="59">
      <c r="A59" s="11" t="n"/>
      <c r="B59" s="11">
        <f>IF($A59="","",IFERROR(VLOOKUP($A59,Vendors!$A:$B,2,FALSE),""))</f>
        <v/>
      </c>
      <c r="C59" s="14">
        <f>IF($A59="","",SUMIFS(AP_Bills!$K:$K,AP_Bills!$C:$C,$A59,AP_Bills!$K:$K,"&gt;0",AP_Bills!$N:$N,"&lt;=0"))</f>
        <v/>
      </c>
      <c r="D59" s="14">
        <f>IF($A59="","",SUMIFS(AP_Bills!$K:$K,AP_Bills!$C:$C,$A59,AP_Bills!$K:$K,"&gt;0",AP_Bills!$N:$N,"&gt;=1",AP_Bills!$N:$N,"&lt;=30"))</f>
        <v/>
      </c>
      <c r="E59" s="14">
        <f>IF($A59="","",SUMIFS(AP_Bills!$K:$K,AP_Bills!$C:$C,$A59,AP_Bills!$K:$K,"&gt;0",AP_Bills!$N:$N,"&gt;=31",AP_Bills!$N:$N,"&lt;=60"))</f>
        <v/>
      </c>
      <c r="F59" s="14">
        <f>IF($A59="","",SUMIFS(AP_Bills!$K:$K,AP_Bills!$C:$C,$A59,AP_Bills!$K:$K,"&gt;0",AP_Bills!$N:$N,"&gt;=61",AP_Bills!$N:$N,"&lt;=90"))</f>
        <v/>
      </c>
      <c r="G59" s="14">
        <f>IF($A59="","",SUMIFS(AP_Bills!$K:$K,AP_Bills!$C:$C,$A59,AP_Bills!$K:$K,"&gt;0",AP_Bills!$N:$N,"&gt;=91"))</f>
        <v/>
      </c>
      <c r="H59" s="14">
        <f>IF($A59="","",SUM($C59:$G59))</f>
        <v/>
      </c>
    </row>
    <row r="60">
      <c r="A60" s="11" t="n"/>
      <c r="B60" s="11">
        <f>IF($A60="","",IFERROR(VLOOKUP($A60,Vendors!$A:$B,2,FALSE),""))</f>
        <v/>
      </c>
      <c r="C60" s="14">
        <f>IF($A60="","",SUMIFS(AP_Bills!$K:$K,AP_Bills!$C:$C,$A60,AP_Bills!$K:$K,"&gt;0",AP_Bills!$N:$N,"&lt;=0"))</f>
        <v/>
      </c>
      <c r="D60" s="14">
        <f>IF($A60="","",SUMIFS(AP_Bills!$K:$K,AP_Bills!$C:$C,$A60,AP_Bills!$K:$K,"&gt;0",AP_Bills!$N:$N,"&gt;=1",AP_Bills!$N:$N,"&lt;=30"))</f>
        <v/>
      </c>
      <c r="E60" s="14">
        <f>IF($A60="","",SUMIFS(AP_Bills!$K:$K,AP_Bills!$C:$C,$A60,AP_Bills!$K:$K,"&gt;0",AP_Bills!$N:$N,"&gt;=31",AP_Bills!$N:$N,"&lt;=60"))</f>
        <v/>
      </c>
      <c r="F60" s="14">
        <f>IF($A60="","",SUMIFS(AP_Bills!$K:$K,AP_Bills!$C:$C,$A60,AP_Bills!$K:$K,"&gt;0",AP_Bills!$N:$N,"&gt;=61",AP_Bills!$N:$N,"&lt;=90"))</f>
        <v/>
      </c>
      <c r="G60" s="14">
        <f>IF($A60="","",SUMIFS(AP_Bills!$K:$K,AP_Bills!$C:$C,$A60,AP_Bills!$K:$K,"&gt;0",AP_Bills!$N:$N,"&gt;=91"))</f>
        <v/>
      </c>
      <c r="H60" s="14">
        <f>IF($A60="","",SUM($C60:$G60))</f>
        <v/>
      </c>
    </row>
    <row r="61">
      <c r="A61" s="11" t="n"/>
      <c r="B61" s="11">
        <f>IF($A61="","",IFERROR(VLOOKUP($A61,Vendors!$A:$B,2,FALSE),""))</f>
        <v/>
      </c>
      <c r="C61" s="14">
        <f>IF($A61="","",SUMIFS(AP_Bills!$K:$K,AP_Bills!$C:$C,$A61,AP_Bills!$K:$K,"&gt;0",AP_Bills!$N:$N,"&lt;=0"))</f>
        <v/>
      </c>
      <c r="D61" s="14">
        <f>IF($A61="","",SUMIFS(AP_Bills!$K:$K,AP_Bills!$C:$C,$A61,AP_Bills!$K:$K,"&gt;0",AP_Bills!$N:$N,"&gt;=1",AP_Bills!$N:$N,"&lt;=30"))</f>
        <v/>
      </c>
      <c r="E61" s="14">
        <f>IF($A61="","",SUMIFS(AP_Bills!$K:$K,AP_Bills!$C:$C,$A61,AP_Bills!$K:$K,"&gt;0",AP_Bills!$N:$N,"&gt;=31",AP_Bills!$N:$N,"&lt;=60"))</f>
        <v/>
      </c>
      <c r="F61" s="14">
        <f>IF($A61="","",SUMIFS(AP_Bills!$K:$K,AP_Bills!$C:$C,$A61,AP_Bills!$K:$K,"&gt;0",AP_Bills!$N:$N,"&gt;=61",AP_Bills!$N:$N,"&lt;=90"))</f>
        <v/>
      </c>
      <c r="G61" s="14">
        <f>IF($A61="","",SUMIFS(AP_Bills!$K:$K,AP_Bills!$C:$C,$A61,AP_Bills!$K:$K,"&gt;0",AP_Bills!$N:$N,"&gt;=91"))</f>
        <v/>
      </c>
      <c r="H61" s="14">
        <f>IF($A61="","",SUM($C61:$G61))</f>
        <v/>
      </c>
    </row>
    <row r="62">
      <c r="A62" s="11" t="n"/>
      <c r="B62" s="11">
        <f>IF($A62="","",IFERROR(VLOOKUP($A62,Vendors!$A:$B,2,FALSE),""))</f>
        <v/>
      </c>
      <c r="C62" s="14">
        <f>IF($A62="","",SUMIFS(AP_Bills!$K:$K,AP_Bills!$C:$C,$A62,AP_Bills!$K:$K,"&gt;0",AP_Bills!$N:$N,"&lt;=0"))</f>
        <v/>
      </c>
      <c r="D62" s="14">
        <f>IF($A62="","",SUMIFS(AP_Bills!$K:$K,AP_Bills!$C:$C,$A62,AP_Bills!$K:$K,"&gt;0",AP_Bills!$N:$N,"&gt;=1",AP_Bills!$N:$N,"&lt;=30"))</f>
        <v/>
      </c>
      <c r="E62" s="14">
        <f>IF($A62="","",SUMIFS(AP_Bills!$K:$K,AP_Bills!$C:$C,$A62,AP_Bills!$K:$K,"&gt;0",AP_Bills!$N:$N,"&gt;=31",AP_Bills!$N:$N,"&lt;=60"))</f>
        <v/>
      </c>
      <c r="F62" s="14">
        <f>IF($A62="","",SUMIFS(AP_Bills!$K:$K,AP_Bills!$C:$C,$A62,AP_Bills!$K:$K,"&gt;0",AP_Bills!$N:$N,"&gt;=61",AP_Bills!$N:$N,"&lt;=90"))</f>
        <v/>
      </c>
      <c r="G62" s="14">
        <f>IF($A62="","",SUMIFS(AP_Bills!$K:$K,AP_Bills!$C:$C,$A62,AP_Bills!$K:$K,"&gt;0",AP_Bills!$N:$N,"&gt;=91"))</f>
        <v/>
      </c>
      <c r="H62" s="14">
        <f>IF($A62="","",SUM($C62:$G62))</f>
        <v/>
      </c>
    </row>
    <row r="63">
      <c r="A63" s="11" t="n"/>
      <c r="B63" s="11">
        <f>IF($A63="","",IFERROR(VLOOKUP($A63,Vendors!$A:$B,2,FALSE),""))</f>
        <v/>
      </c>
      <c r="C63" s="14">
        <f>IF($A63="","",SUMIFS(AP_Bills!$K:$K,AP_Bills!$C:$C,$A63,AP_Bills!$K:$K,"&gt;0",AP_Bills!$N:$N,"&lt;=0"))</f>
        <v/>
      </c>
      <c r="D63" s="14">
        <f>IF($A63="","",SUMIFS(AP_Bills!$K:$K,AP_Bills!$C:$C,$A63,AP_Bills!$K:$K,"&gt;0",AP_Bills!$N:$N,"&gt;=1",AP_Bills!$N:$N,"&lt;=30"))</f>
        <v/>
      </c>
      <c r="E63" s="14">
        <f>IF($A63="","",SUMIFS(AP_Bills!$K:$K,AP_Bills!$C:$C,$A63,AP_Bills!$K:$K,"&gt;0",AP_Bills!$N:$N,"&gt;=31",AP_Bills!$N:$N,"&lt;=60"))</f>
        <v/>
      </c>
      <c r="F63" s="14">
        <f>IF($A63="","",SUMIFS(AP_Bills!$K:$K,AP_Bills!$C:$C,$A63,AP_Bills!$K:$K,"&gt;0",AP_Bills!$N:$N,"&gt;=61",AP_Bills!$N:$N,"&lt;=90"))</f>
        <v/>
      </c>
      <c r="G63" s="14">
        <f>IF($A63="","",SUMIFS(AP_Bills!$K:$K,AP_Bills!$C:$C,$A63,AP_Bills!$K:$K,"&gt;0",AP_Bills!$N:$N,"&gt;=91"))</f>
        <v/>
      </c>
      <c r="H63" s="14">
        <f>IF($A63="","",SUM($C63:$G63))</f>
        <v/>
      </c>
    </row>
    <row r="64">
      <c r="A64" s="11" t="n"/>
      <c r="B64" s="11">
        <f>IF($A64="","",IFERROR(VLOOKUP($A64,Vendors!$A:$B,2,FALSE),""))</f>
        <v/>
      </c>
      <c r="C64" s="14">
        <f>IF($A64="","",SUMIFS(AP_Bills!$K:$K,AP_Bills!$C:$C,$A64,AP_Bills!$K:$K,"&gt;0",AP_Bills!$N:$N,"&lt;=0"))</f>
        <v/>
      </c>
      <c r="D64" s="14">
        <f>IF($A64="","",SUMIFS(AP_Bills!$K:$K,AP_Bills!$C:$C,$A64,AP_Bills!$K:$K,"&gt;0",AP_Bills!$N:$N,"&gt;=1",AP_Bills!$N:$N,"&lt;=30"))</f>
        <v/>
      </c>
      <c r="E64" s="14">
        <f>IF($A64="","",SUMIFS(AP_Bills!$K:$K,AP_Bills!$C:$C,$A64,AP_Bills!$K:$K,"&gt;0",AP_Bills!$N:$N,"&gt;=31",AP_Bills!$N:$N,"&lt;=60"))</f>
        <v/>
      </c>
      <c r="F64" s="14">
        <f>IF($A64="","",SUMIFS(AP_Bills!$K:$K,AP_Bills!$C:$C,$A64,AP_Bills!$K:$K,"&gt;0",AP_Bills!$N:$N,"&gt;=61",AP_Bills!$N:$N,"&lt;=90"))</f>
        <v/>
      </c>
      <c r="G64" s="14">
        <f>IF($A64="","",SUMIFS(AP_Bills!$K:$K,AP_Bills!$C:$C,$A64,AP_Bills!$K:$K,"&gt;0",AP_Bills!$N:$N,"&gt;=91"))</f>
        <v/>
      </c>
      <c r="H64" s="14">
        <f>IF($A64="","",SUM($C64:$G64))</f>
        <v/>
      </c>
    </row>
    <row r="65">
      <c r="A65" s="11" t="n"/>
      <c r="B65" s="11">
        <f>IF($A65="","",IFERROR(VLOOKUP($A65,Vendors!$A:$B,2,FALSE),""))</f>
        <v/>
      </c>
      <c r="C65" s="14">
        <f>IF($A65="","",SUMIFS(AP_Bills!$K:$K,AP_Bills!$C:$C,$A65,AP_Bills!$K:$K,"&gt;0",AP_Bills!$N:$N,"&lt;=0"))</f>
        <v/>
      </c>
      <c r="D65" s="14">
        <f>IF($A65="","",SUMIFS(AP_Bills!$K:$K,AP_Bills!$C:$C,$A65,AP_Bills!$K:$K,"&gt;0",AP_Bills!$N:$N,"&gt;=1",AP_Bills!$N:$N,"&lt;=30"))</f>
        <v/>
      </c>
      <c r="E65" s="14">
        <f>IF($A65="","",SUMIFS(AP_Bills!$K:$K,AP_Bills!$C:$C,$A65,AP_Bills!$K:$K,"&gt;0",AP_Bills!$N:$N,"&gt;=31",AP_Bills!$N:$N,"&lt;=60"))</f>
        <v/>
      </c>
      <c r="F65" s="14">
        <f>IF($A65="","",SUMIFS(AP_Bills!$K:$K,AP_Bills!$C:$C,$A65,AP_Bills!$K:$K,"&gt;0",AP_Bills!$N:$N,"&gt;=61",AP_Bills!$N:$N,"&lt;=90"))</f>
        <v/>
      </c>
      <c r="G65" s="14">
        <f>IF($A65="","",SUMIFS(AP_Bills!$K:$K,AP_Bills!$C:$C,$A65,AP_Bills!$K:$K,"&gt;0",AP_Bills!$N:$N,"&gt;=91"))</f>
        <v/>
      </c>
      <c r="H65" s="14">
        <f>IF($A65="","",SUM($C65:$G65))</f>
        <v/>
      </c>
    </row>
    <row r="66">
      <c r="A66" s="11" t="n"/>
      <c r="B66" s="11">
        <f>IF($A66="","",IFERROR(VLOOKUP($A66,Vendors!$A:$B,2,FALSE),""))</f>
        <v/>
      </c>
      <c r="C66" s="14">
        <f>IF($A66="","",SUMIFS(AP_Bills!$K:$K,AP_Bills!$C:$C,$A66,AP_Bills!$K:$K,"&gt;0",AP_Bills!$N:$N,"&lt;=0"))</f>
        <v/>
      </c>
      <c r="D66" s="14">
        <f>IF($A66="","",SUMIFS(AP_Bills!$K:$K,AP_Bills!$C:$C,$A66,AP_Bills!$K:$K,"&gt;0",AP_Bills!$N:$N,"&gt;=1",AP_Bills!$N:$N,"&lt;=30"))</f>
        <v/>
      </c>
      <c r="E66" s="14">
        <f>IF($A66="","",SUMIFS(AP_Bills!$K:$K,AP_Bills!$C:$C,$A66,AP_Bills!$K:$K,"&gt;0",AP_Bills!$N:$N,"&gt;=31",AP_Bills!$N:$N,"&lt;=60"))</f>
        <v/>
      </c>
      <c r="F66" s="14">
        <f>IF($A66="","",SUMIFS(AP_Bills!$K:$K,AP_Bills!$C:$C,$A66,AP_Bills!$K:$K,"&gt;0",AP_Bills!$N:$N,"&gt;=61",AP_Bills!$N:$N,"&lt;=90"))</f>
        <v/>
      </c>
      <c r="G66" s="14">
        <f>IF($A66="","",SUMIFS(AP_Bills!$K:$K,AP_Bills!$C:$C,$A66,AP_Bills!$K:$K,"&gt;0",AP_Bills!$N:$N,"&gt;=91"))</f>
        <v/>
      </c>
      <c r="H66" s="14">
        <f>IF($A66="","",SUM($C66:$G66))</f>
        <v/>
      </c>
    </row>
    <row r="67">
      <c r="A67" s="11" t="n"/>
      <c r="B67" s="11">
        <f>IF($A67="","",IFERROR(VLOOKUP($A67,Vendors!$A:$B,2,FALSE),""))</f>
        <v/>
      </c>
      <c r="C67" s="14">
        <f>IF($A67="","",SUMIFS(AP_Bills!$K:$K,AP_Bills!$C:$C,$A67,AP_Bills!$K:$K,"&gt;0",AP_Bills!$N:$N,"&lt;=0"))</f>
        <v/>
      </c>
      <c r="D67" s="14">
        <f>IF($A67="","",SUMIFS(AP_Bills!$K:$K,AP_Bills!$C:$C,$A67,AP_Bills!$K:$K,"&gt;0",AP_Bills!$N:$N,"&gt;=1",AP_Bills!$N:$N,"&lt;=30"))</f>
        <v/>
      </c>
      <c r="E67" s="14">
        <f>IF($A67="","",SUMIFS(AP_Bills!$K:$K,AP_Bills!$C:$C,$A67,AP_Bills!$K:$K,"&gt;0",AP_Bills!$N:$N,"&gt;=31",AP_Bills!$N:$N,"&lt;=60"))</f>
        <v/>
      </c>
      <c r="F67" s="14">
        <f>IF($A67="","",SUMIFS(AP_Bills!$K:$K,AP_Bills!$C:$C,$A67,AP_Bills!$K:$K,"&gt;0",AP_Bills!$N:$N,"&gt;=61",AP_Bills!$N:$N,"&lt;=90"))</f>
        <v/>
      </c>
      <c r="G67" s="14">
        <f>IF($A67="","",SUMIFS(AP_Bills!$K:$K,AP_Bills!$C:$C,$A67,AP_Bills!$K:$K,"&gt;0",AP_Bills!$N:$N,"&gt;=91"))</f>
        <v/>
      </c>
      <c r="H67" s="14">
        <f>IF($A67="","",SUM($C67:$G67))</f>
        <v/>
      </c>
    </row>
    <row r="68">
      <c r="A68" s="11" t="n"/>
      <c r="B68" s="11">
        <f>IF($A68="","",IFERROR(VLOOKUP($A68,Vendors!$A:$B,2,FALSE),""))</f>
        <v/>
      </c>
      <c r="C68" s="14">
        <f>IF($A68="","",SUMIFS(AP_Bills!$K:$K,AP_Bills!$C:$C,$A68,AP_Bills!$K:$K,"&gt;0",AP_Bills!$N:$N,"&lt;=0"))</f>
        <v/>
      </c>
      <c r="D68" s="14">
        <f>IF($A68="","",SUMIFS(AP_Bills!$K:$K,AP_Bills!$C:$C,$A68,AP_Bills!$K:$K,"&gt;0",AP_Bills!$N:$N,"&gt;=1",AP_Bills!$N:$N,"&lt;=30"))</f>
        <v/>
      </c>
      <c r="E68" s="14">
        <f>IF($A68="","",SUMIFS(AP_Bills!$K:$K,AP_Bills!$C:$C,$A68,AP_Bills!$K:$K,"&gt;0",AP_Bills!$N:$N,"&gt;=31",AP_Bills!$N:$N,"&lt;=60"))</f>
        <v/>
      </c>
      <c r="F68" s="14">
        <f>IF($A68="","",SUMIFS(AP_Bills!$K:$K,AP_Bills!$C:$C,$A68,AP_Bills!$K:$K,"&gt;0",AP_Bills!$N:$N,"&gt;=61",AP_Bills!$N:$N,"&lt;=90"))</f>
        <v/>
      </c>
      <c r="G68" s="14">
        <f>IF($A68="","",SUMIFS(AP_Bills!$K:$K,AP_Bills!$C:$C,$A68,AP_Bills!$K:$K,"&gt;0",AP_Bills!$N:$N,"&gt;=91"))</f>
        <v/>
      </c>
      <c r="H68" s="14">
        <f>IF($A68="","",SUM($C68:$G68))</f>
        <v/>
      </c>
    </row>
    <row r="69">
      <c r="A69" s="11" t="n"/>
      <c r="B69" s="11">
        <f>IF($A69="","",IFERROR(VLOOKUP($A69,Vendors!$A:$B,2,FALSE),""))</f>
        <v/>
      </c>
      <c r="C69" s="14">
        <f>IF($A69="","",SUMIFS(AP_Bills!$K:$K,AP_Bills!$C:$C,$A69,AP_Bills!$K:$K,"&gt;0",AP_Bills!$N:$N,"&lt;=0"))</f>
        <v/>
      </c>
      <c r="D69" s="14">
        <f>IF($A69="","",SUMIFS(AP_Bills!$K:$K,AP_Bills!$C:$C,$A69,AP_Bills!$K:$K,"&gt;0",AP_Bills!$N:$N,"&gt;=1",AP_Bills!$N:$N,"&lt;=30"))</f>
        <v/>
      </c>
      <c r="E69" s="14">
        <f>IF($A69="","",SUMIFS(AP_Bills!$K:$K,AP_Bills!$C:$C,$A69,AP_Bills!$K:$K,"&gt;0",AP_Bills!$N:$N,"&gt;=31",AP_Bills!$N:$N,"&lt;=60"))</f>
        <v/>
      </c>
      <c r="F69" s="14">
        <f>IF($A69="","",SUMIFS(AP_Bills!$K:$K,AP_Bills!$C:$C,$A69,AP_Bills!$K:$K,"&gt;0",AP_Bills!$N:$N,"&gt;=61",AP_Bills!$N:$N,"&lt;=90"))</f>
        <v/>
      </c>
      <c r="G69" s="14">
        <f>IF($A69="","",SUMIFS(AP_Bills!$K:$K,AP_Bills!$C:$C,$A69,AP_Bills!$K:$K,"&gt;0",AP_Bills!$N:$N,"&gt;=91"))</f>
        <v/>
      </c>
      <c r="H69" s="14">
        <f>IF($A69="","",SUM($C69:$G69))</f>
        <v/>
      </c>
    </row>
    <row r="70">
      <c r="A70" s="11" t="n"/>
      <c r="B70" s="11">
        <f>IF($A70="","",IFERROR(VLOOKUP($A70,Vendors!$A:$B,2,FALSE),""))</f>
        <v/>
      </c>
      <c r="C70" s="14">
        <f>IF($A70="","",SUMIFS(AP_Bills!$K:$K,AP_Bills!$C:$C,$A70,AP_Bills!$K:$K,"&gt;0",AP_Bills!$N:$N,"&lt;=0"))</f>
        <v/>
      </c>
      <c r="D70" s="14">
        <f>IF($A70="","",SUMIFS(AP_Bills!$K:$K,AP_Bills!$C:$C,$A70,AP_Bills!$K:$K,"&gt;0",AP_Bills!$N:$N,"&gt;=1",AP_Bills!$N:$N,"&lt;=30"))</f>
        <v/>
      </c>
      <c r="E70" s="14">
        <f>IF($A70="","",SUMIFS(AP_Bills!$K:$K,AP_Bills!$C:$C,$A70,AP_Bills!$K:$K,"&gt;0",AP_Bills!$N:$N,"&gt;=31",AP_Bills!$N:$N,"&lt;=60"))</f>
        <v/>
      </c>
      <c r="F70" s="14">
        <f>IF($A70="","",SUMIFS(AP_Bills!$K:$K,AP_Bills!$C:$C,$A70,AP_Bills!$K:$K,"&gt;0",AP_Bills!$N:$N,"&gt;=61",AP_Bills!$N:$N,"&lt;=90"))</f>
        <v/>
      </c>
      <c r="G70" s="14">
        <f>IF($A70="","",SUMIFS(AP_Bills!$K:$K,AP_Bills!$C:$C,$A70,AP_Bills!$K:$K,"&gt;0",AP_Bills!$N:$N,"&gt;=91"))</f>
        <v/>
      </c>
      <c r="H70" s="14">
        <f>IF($A70="","",SUM($C70:$G70))</f>
        <v/>
      </c>
    </row>
    <row r="71">
      <c r="A71" s="11" t="n"/>
      <c r="B71" s="11">
        <f>IF($A71="","",IFERROR(VLOOKUP($A71,Vendors!$A:$B,2,FALSE),""))</f>
        <v/>
      </c>
      <c r="C71" s="14">
        <f>IF($A71="","",SUMIFS(AP_Bills!$K:$K,AP_Bills!$C:$C,$A71,AP_Bills!$K:$K,"&gt;0",AP_Bills!$N:$N,"&lt;=0"))</f>
        <v/>
      </c>
      <c r="D71" s="14">
        <f>IF($A71="","",SUMIFS(AP_Bills!$K:$K,AP_Bills!$C:$C,$A71,AP_Bills!$K:$K,"&gt;0",AP_Bills!$N:$N,"&gt;=1",AP_Bills!$N:$N,"&lt;=30"))</f>
        <v/>
      </c>
      <c r="E71" s="14">
        <f>IF($A71="","",SUMIFS(AP_Bills!$K:$K,AP_Bills!$C:$C,$A71,AP_Bills!$K:$K,"&gt;0",AP_Bills!$N:$N,"&gt;=31",AP_Bills!$N:$N,"&lt;=60"))</f>
        <v/>
      </c>
      <c r="F71" s="14">
        <f>IF($A71="","",SUMIFS(AP_Bills!$K:$K,AP_Bills!$C:$C,$A71,AP_Bills!$K:$K,"&gt;0",AP_Bills!$N:$N,"&gt;=61",AP_Bills!$N:$N,"&lt;=90"))</f>
        <v/>
      </c>
      <c r="G71" s="14">
        <f>IF($A71="","",SUMIFS(AP_Bills!$K:$K,AP_Bills!$C:$C,$A71,AP_Bills!$K:$K,"&gt;0",AP_Bills!$N:$N,"&gt;=91"))</f>
        <v/>
      </c>
      <c r="H71" s="14">
        <f>IF($A71="","",SUM($C71:$G71))</f>
        <v/>
      </c>
    </row>
    <row r="72">
      <c r="A72" s="11" t="n"/>
      <c r="B72" s="11">
        <f>IF($A72="","",IFERROR(VLOOKUP($A72,Vendors!$A:$B,2,FALSE),""))</f>
        <v/>
      </c>
      <c r="C72" s="14">
        <f>IF($A72="","",SUMIFS(AP_Bills!$K:$K,AP_Bills!$C:$C,$A72,AP_Bills!$K:$K,"&gt;0",AP_Bills!$N:$N,"&lt;=0"))</f>
        <v/>
      </c>
      <c r="D72" s="14">
        <f>IF($A72="","",SUMIFS(AP_Bills!$K:$K,AP_Bills!$C:$C,$A72,AP_Bills!$K:$K,"&gt;0",AP_Bills!$N:$N,"&gt;=1",AP_Bills!$N:$N,"&lt;=30"))</f>
        <v/>
      </c>
      <c r="E72" s="14">
        <f>IF($A72="","",SUMIFS(AP_Bills!$K:$K,AP_Bills!$C:$C,$A72,AP_Bills!$K:$K,"&gt;0",AP_Bills!$N:$N,"&gt;=31",AP_Bills!$N:$N,"&lt;=60"))</f>
        <v/>
      </c>
      <c r="F72" s="14">
        <f>IF($A72="","",SUMIFS(AP_Bills!$K:$K,AP_Bills!$C:$C,$A72,AP_Bills!$K:$K,"&gt;0",AP_Bills!$N:$N,"&gt;=61",AP_Bills!$N:$N,"&lt;=90"))</f>
        <v/>
      </c>
      <c r="G72" s="14">
        <f>IF($A72="","",SUMIFS(AP_Bills!$K:$K,AP_Bills!$C:$C,$A72,AP_Bills!$K:$K,"&gt;0",AP_Bills!$N:$N,"&gt;=91"))</f>
        <v/>
      </c>
      <c r="H72" s="14">
        <f>IF($A72="","",SUM($C72:$G72))</f>
        <v/>
      </c>
    </row>
    <row r="73">
      <c r="A73" s="11" t="n"/>
      <c r="B73" s="11">
        <f>IF($A73="","",IFERROR(VLOOKUP($A73,Vendors!$A:$B,2,FALSE),""))</f>
        <v/>
      </c>
      <c r="C73" s="14">
        <f>IF($A73="","",SUMIFS(AP_Bills!$K:$K,AP_Bills!$C:$C,$A73,AP_Bills!$K:$K,"&gt;0",AP_Bills!$N:$N,"&lt;=0"))</f>
        <v/>
      </c>
      <c r="D73" s="14">
        <f>IF($A73="","",SUMIFS(AP_Bills!$K:$K,AP_Bills!$C:$C,$A73,AP_Bills!$K:$K,"&gt;0",AP_Bills!$N:$N,"&gt;=1",AP_Bills!$N:$N,"&lt;=30"))</f>
        <v/>
      </c>
      <c r="E73" s="14">
        <f>IF($A73="","",SUMIFS(AP_Bills!$K:$K,AP_Bills!$C:$C,$A73,AP_Bills!$K:$K,"&gt;0",AP_Bills!$N:$N,"&gt;=31",AP_Bills!$N:$N,"&lt;=60"))</f>
        <v/>
      </c>
      <c r="F73" s="14">
        <f>IF($A73="","",SUMIFS(AP_Bills!$K:$K,AP_Bills!$C:$C,$A73,AP_Bills!$K:$K,"&gt;0",AP_Bills!$N:$N,"&gt;=61",AP_Bills!$N:$N,"&lt;=90"))</f>
        <v/>
      </c>
      <c r="G73" s="14">
        <f>IF($A73="","",SUMIFS(AP_Bills!$K:$K,AP_Bills!$C:$C,$A73,AP_Bills!$K:$K,"&gt;0",AP_Bills!$N:$N,"&gt;=91"))</f>
        <v/>
      </c>
      <c r="H73" s="14">
        <f>IF($A73="","",SUM($C73:$G73))</f>
        <v/>
      </c>
    </row>
    <row r="74">
      <c r="A74" s="11" t="n"/>
      <c r="B74" s="11">
        <f>IF($A74="","",IFERROR(VLOOKUP($A74,Vendors!$A:$B,2,FALSE),""))</f>
        <v/>
      </c>
      <c r="C74" s="14">
        <f>IF($A74="","",SUMIFS(AP_Bills!$K:$K,AP_Bills!$C:$C,$A74,AP_Bills!$K:$K,"&gt;0",AP_Bills!$N:$N,"&lt;=0"))</f>
        <v/>
      </c>
      <c r="D74" s="14">
        <f>IF($A74="","",SUMIFS(AP_Bills!$K:$K,AP_Bills!$C:$C,$A74,AP_Bills!$K:$K,"&gt;0",AP_Bills!$N:$N,"&gt;=1",AP_Bills!$N:$N,"&lt;=30"))</f>
        <v/>
      </c>
      <c r="E74" s="14">
        <f>IF($A74="","",SUMIFS(AP_Bills!$K:$K,AP_Bills!$C:$C,$A74,AP_Bills!$K:$K,"&gt;0",AP_Bills!$N:$N,"&gt;=31",AP_Bills!$N:$N,"&lt;=60"))</f>
        <v/>
      </c>
      <c r="F74" s="14">
        <f>IF($A74="","",SUMIFS(AP_Bills!$K:$K,AP_Bills!$C:$C,$A74,AP_Bills!$K:$K,"&gt;0",AP_Bills!$N:$N,"&gt;=61",AP_Bills!$N:$N,"&lt;=90"))</f>
        <v/>
      </c>
      <c r="G74" s="14">
        <f>IF($A74="","",SUMIFS(AP_Bills!$K:$K,AP_Bills!$C:$C,$A74,AP_Bills!$K:$K,"&gt;0",AP_Bills!$N:$N,"&gt;=91"))</f>
        <v/>
      </c>
      <c r="H74" s="14">
        <f>IF($A74="","",SUM($C74:$G74))</f>
        <v/>
      </c>
    </row>
    <row r="75">
      <c r="A75" s="11" t="n"/>
      <c r="B75" s="11">
        <f>IF($A75="","",IFERROR(VLOOKUP($A75,Vendors!$A:$B,2,FALSE),""))</f>
        <v/>
      </c>
      <c r="C75" s="14">
        <f>IF($A75="","",SUMIFS(AP_Bills!$K:$K,AP_Bills!$C:$C,$A75,AP_Bills!$K:$K,"&gt;0",AP_Bills!$N:$N,"&lt;=0"))</f>
        <v/>
      </c>
      <c r="D75" s="14">
        <f>IF($A75="","",SUMIFS(AP_Bills!$K:$K,AP_Bills!$C:$C,$A75,AP_Bills!$K:$K,"&gt;0",AP_Bills!$N:$N,"&gt;=1",AP_Bills!$N:$N,"&lt;=30"))</f>
        <v/>
      </c>
      <c r="E75" s="14">
        <f>IF($A75="","",SUMIFS(AP_Bills!$K:$K,AP_Bills!$C:$C,$A75,AP_Bills!$K:$K,"&gt;0",AP_Bills!$N:$N,"&gt;=31",AP_Bills!$N:$N,"&lt;=60"))</f>
        <v/>
      </c>
      <c r="F75" s="14">
        <f>IF($A75="","",SUMIFS(AP_Bills!$K:$K,AP_Bills!$C:$C,$A75,AP_Bills!$K:$K,"&gt;0",AP_Bills!$N:$N,"&gt;=61",AP_Bills!$N:$N,"&lt;=90"))</f>
        <v/>
      </c>
      <c r="G75" s="14">
        <f>IF($A75="","",SUMIFS(AP_Bills!$K:$K,AP_Bills!$C:$C,$A75,AP_Bills!$K:$K,"&gt;0",AP_Bills!$N:$N,"&gt;=91"))</f>
        <v/>
      </c>
      <c r="H75" s="14">
        <f>IF($A75="","",SUM($C75:$G75))</f>
        <v/>
      </c>
    </row>
    <row r="76">
      <c r="A76" s="11" t="n"/>
      <c r="B76" s="11">
        <f>IF($A76="","",IFERROR(VLOOKUP($A76,Vendors!$A:$B,2,FALSE),""))</f>
        <v/>
      </c>
      <c r="C76" s="14">
        <f>IF($A76="","",SUMIFS(AP_Bills!$K:$K,AP_Bills!$C:$C,$A76,AP_Bills!$K:$K,"&gt;0",AP_Bills!$N:$N,"&lt;=0"))</f>
        <v/>
      </c>
      <c r="D76" s="14">
        <f>IF($A76="","",SUMIFS(AP_Bills!$K:$K,AP_Bills!$C:$C,$A76,AP_Bills!$K:$K,"&gt;0",AP_Bills!$N:$N,"&gt;=1",AP_Bills!$N:$N,"&lt;=30"))</f>
        <v/>
      </c>
      <c r="E76" s="14">
        <f>IF($A76="","",SUMIFS(AP_Bills!$K:$K,AP_Bills!$C:$C,$A76,AP_Bills!$K:$K,"&gt;0",AP_Bills!$N:$N,"&gt;=31",AP_Bills!$N:$N,"&lt;=60"))</f>
        <v/>
      </c>
      <c r="F76" s="14">
        <f>IF($A76="","",SUMIFS(AP_Bills!$K:$K,AP_Bills!$C:$C,$A76,AP_Bills!$K:$K,"&gt;0",AP_Bills!$N:$N,"&gt;=61",AP_Bills!$N:$N,"&lt;=90"))</f>
        <v/>
      </c>
      <c r="G76" s="14">
        <f>IF($A76="","",SUMIFS(AP_Bills!$K:$K,AP_Bills!$C:$C,$A76,AP_Bills!$K:$K,"&gt;0",AP_Bills!$N:$N,"&gt;=91"))</f>
        <v/>
      </c>
      <c r="H76" s="14">
        <f>IF($A76="","",SUM($C76:$G76))</f>
        <v/>
      </c>
    </row>
    <row r="77">
      <c r="A77" s="11" t="n"/>
      <c r="B77" s="11">
        <f>IF($A77="","",IFERROR(VLOOKUP($A77,Vendors!$A:$B,2,FALSE),""))</f>
        <v/>
      </c>
      <c r="C77" s="14">
        <f>IF($A77="","",SUMIFS(AP_Bills!$K:$K,AP_Bills!$C:$C,$A77,AP_Bills!$K:$K,"&gt;0",AP_Bills!$N:$N,"&lt;=0"))</f>
        <v/>
      </c>
      <c r="D77" s="14">
        <f>IF($A77="","",SUMIFS(AP_Bills!$K:$K,AP_Bills!$C:$C,$A77,AP_Bills!$K:$K,"&gt;0",AP_Bills!$N:$N,"&gt;=1",AP_Bills!$N:$N,"&lt;=30"))</f>
        <v/>
      </c>
      <c r="E77" s="14">
        <f>IF($A77="","",SUMIFS(AP_Bills!$K:$K,AP_Bills!$C:$C,$A77,AP_Bills!$K:$K,"&gt;0",AP_Bills!$N:$N,"&gt;=31",AP_Bills!$N:$N,"&lt;=60"))</f>
        <v/>
      </c>
      <c r="F77" s="14">
        <f>IF($A77="","",SUMIFS(AP_Bills!$K:$K,AP_Bills!$C:$C,$A77,AP_Bills!$K:$K,"&gt;0",AP_Bills!$N:$N,"&gt;=61",AP_Bills!$N:$N,"&lt;=90"))</f>
        <v/>
      </c>
      <c r="G77" s="14">
        <f>IF($A77="","",SUMIFS(AP_Bills!$K:$K,AP_Bills!$C:$C,$A77,AP_Bills!$K:$K,"&gt;0",AP_Bills!$N:$N,"&gt;=91"))</f>
        <v/>
      </c>
      <c r="H77" s="14">
        <f>IF($A77="","",SUM($C77:$G77))</f>
        <v/>
      </c>
    </row>
    <row r="78">
      <c r="A78" s="11" t="n"/>
      <c r="B78" s="11">
        <f>IF($A78="","",IFERROR(VLOOKUP($A78,Vendors!$A:$B,2,FALSE),""))</f>
        <v/>
      </c>
      <c r="C78" s="14">
        <f>IF($A78="","",SUMIFS(AP_Bills!$K:$K,AP_Bills!$C:$C,$A78,AP_Bills!$K:$K,"&gt;0",AP_Bills!$N:$N,"&lt;=0"))</f>
        <v/>
      </c>
      <c r="D78" s="14">
        <f>IF($A78="","",SUMIFS(AP_Bills!$K:$K,AP_Bills!$C:$C,$A78,AP_Bills!$K:$K,"&gt;0",AP_Bills!$N:$N,"&gt;=1",AP_Bills!$N:$N,"&lt;=30"))</f>
        <v/>
      </c>
      <c r="E78" s="14">
        <f>IF($A78="","",SUMIFS(AP_Bills!$K:$K,AP_Bills!$C:$C,$A78,AP_Bills!$K:$K,"&gt;0",AP_Bills!$N:$N,"&gt;=31",AP_Bills!$N:$N,"&lt;=60"))</f>
        <v/>
      </c>
      <c r="F78" s="14">
        <f>IF($A78="","",SUMIFS(AP_Bills!$K:$K,AP_Bills!$C:$C,$A78,AP_Bills!$K:$K,"&gt;0",AP_Bills!$N:$N,"&gt;=61",AP_Bills!$N:$N,"&lt;=90"))</f>
        <v/>
      </c>
      <c r="G78" s="14">
        <f>IF($A78="","",SUMIFS(AP_Bills!$K:$K,AP_Bills!$C:$C,$A78,AP_Bills!$K:$K,"&gt;0",AP_Bills!$N:$N,"&gt;=91"))</f>
        <v/>
      </c>
      <c r="H78" s="14">
        <f>IF($A78="","",SUM($C78:$G78))</f>
        <v/>
      </c>
    </row>
    <row r="79">
      <c r="A79" s="11" t="n"/>
      <c r="B79" s="11">
        <f>IF($A79="","",IFERROR(VLOOKUP($A79,Vendors!$A:$B,2,FALSE),""))</f>
        <v/>
      </c>
      <c r="C79" s="14">
        <f>IF($A79="","",SUMIFS(AP_Bills!$K:$K,AP_Bills!$C:$C,$A79,AP_Bills!$K:$K,"&gt;0",AP_Bills!$N:$N,"&lt;=0"))</f>
        <v/>
      </c>
      <c r="D79" s="14">
        <f>IF($A79="","",SUMIFS(AP_Bills!$K:$K,AP_Bills!$C:$C,$A79,AP_Bills!$K:$K,"&gt;0",AP_Bills!$N:$N,"&gt;=1",AP_Bills!$N:$N,"&lt;=30"))</f>
        <v/>
      </c>
      <c r="E79" s="14">
        <f>IF($A79="","",SUMIFS(AP_Bills!$K:$K,AP_Bills!$C:$C,$A79,AP_Bills!$K:$K,"&gt;0",AP_Bills!$N:$N,"&gt;=31",AP_Bills!$N:$N,"&lt;=60"))</f>
        <v/>
      </c>
      <c r="F79" s="14">
        <f>IF($A79="","",SUMIFS(AP_Bills!$K:$K,AP_Bills!$C:$C,$A79,AP_Bills!$K:$K,"&gt;0",AP_Bills!$N:$N,"&gt;=61",AP_Bills!$N:$N,"&lt;=90"))</f>
        <v/>
      </c>
      <c r="G79" s="14">
        <f>IF($A79="","",SUMIFS(AP_Bills!$K:$K,AP_Bills!$C:$C,$A79,AP_Bills!$K:$K,"&gt;0",AP_Bills!$N:$N,"&gt;=91"))</f>
        <v/>
      </c>
      <c r="H79" s="14">
        <f>IF($A79="","",SUM($C79:$G79))</f>
        <v/>
      </c>
    </row>
    <row r="80">
      <c r="A80" s="11" t="n"/>
      <c r="B80" s="11">
        <f>IF($A80="","",IFERROR(VLOOKUP($A80,Vendors!$A:$B,2,FALSE),""))</f>
        <v/>
      </c>
      <c r="C80" s="14">
        <f>IF($A80="","",SUMIFS(AP_Bills!$K:$K,AP_Bills!$C:$C,$A80,AP_Bills!$K:$K,"&gt;0",AP_Bills!$N:$N,"&lt;=0"))</f>
        <v/>
      </c>
      <c r="D80" s="14">
        <f>IF($A80="","",SUMIFS(AP_Bills!$K:$K,AP_Bills!$C:$C,$A80,AP_Bills!$K:$K,"&gt;0",AP_Bills!$N:$N,"&gt;=1",AP_Bills!$N:$N,"&lt;=30"))</f>
        <v/>
      </c>
      <c r="E80" s="14">
        <f>IF($A80="","",SUMIFS(AP_Bills!$K:$K,AP_Bills!$C:$C,$A80,AP_Bills!$K:$K,"&gt;0",AP_Bills!$N:$N,"&gt;=31",AP_Bills!$N:$N,"&lt;=60"))</f>
        <v/>
      </c>
      <c r="F80" s="14">
        <f>IF($A80="","",SUMIFS(AP_Bills!$K:$K,AP_Bills!$C:$C,$A80,AP_Bills!$K:$K,"&gt;0",AP_Bills!$N:$N,"&gt;=61",AP_Bills!$N:$N,"&lt;=90"))</f>
        <v/>
      </c>
      <c r="G80" s="14">
        <f>IF($A80="","",SUMIFS(AP_Bills!$K:$K,AP_Bills!$C:$C,$A80,AP_Bills!$K:$K,"&gt;0",AP_Bills!$N:$N,"&gt;=91"))</f>
        <v/>
      </c>
      <c r="H80" s="14">
        <f>IF($A80="","",SUM($C80:$G80))</f>
        <v/>
      </c>
    </row>
    <row r="81">
      <c r="A81" s="11" t="n"/>
      <c r="B81" s="11">
        <f>IF($A81="","",IFERROR(VLOOKUP($A81,Vendors!$A:$B,2,FALSE),""))</f>
        <v/>
      </c>
      <c r="C81" s="14">
        <f>IF($A81="","",SUMIFS(AP_Bills!$K:$K,AP_Bills!$C:$C,$A81,AP_Bills!$K:$K,"&gt;0",AP_Bills!$N:$N,"&lt;=0"))</f>
        <v/>
      </c>
      <c r="D81" s="14">
        <f>IF($A81="","",SUMIFS(AP_Bills!$K:$K,AP_Bills!$C:$C,$A81,AP_Bills!$K:$K,"&gt;0",AP_Bills!$N:$N,"&gt;=1",AP_Bills!$N:$N,"&lt;=30"))</f>
        <v/>
      </c>
      <c r="E81" s="14">
        <f>IF($A81="","",SUMIFS(AP_Bills!$K:$K,AP_Bills!$C:$C,$A81,AP_Bills!$K:$K,"&gt;0",AP_Bills!$N:$N,"&gt;=31",AP_Bills!$N:$N,"&lt;=60"))</f>
        <v/>
      </c>
      <c r="F81" s="14">
        <f>IF($A81="","",SUMIFS(AP_Bills!$K:$K,AP_Bills!$C:$C,$A81,AP_Bills!$K:$K,"&gt;0",AP_Bills!$N:$N,"&gt;=61",AP_Bills!$N:$N,"&lt;=90"))</f>
        <v/>
      </c>
      <c r="G81" s="14">
        <f>IF($A81="","",SUMIFS(AP_Bills!$K:$K,AP_Bills!$C:$C,$A81,AP_Bills!$K:$K,"&gt;0",AP_Bills!$N:$N,"&gt;=91"))</f>
        <v/>
      </c>
      <c r="H81" s="14">
        <f>IF($A81="","",SUM($C81:$G81))</f>
        <v/>
      </c>
    </row>
    <row r="82">
      <c r="A82" s="11" t="n"/>
      <c r="B82" s="11">
        <f>IF($A82="","",IFERROR(VLOOKUP($A82,Vendors!$A:$B,2,FALSE),""))</f>
        <v/>
      </c>
      <c r="C82" s="14">
        <f>IF($A82="","",SUMIFS(AP_Bills!$K:$K,AP_Bills!$C:$C,$A82,AP_Bills!$K:$K,"&gt;0",AP_Bills!$N:$N,"&lt;=0"))</f>
        <v/>
      </c>
      <c r="D82" s="14">
        <f>IF($A82="","",SUMIFS(AP_Bills!$K:$K,AP_Bills!$C:$C,$A82,AP_Bills!$K:$K,"&gt;0",AP_Bills!$N:$N,"&gt;=1",AP_Bills!$N:$N,"&lt;=30"))</f>
        <v/>
      </c>
      <c r="E82" s="14">
        <f>IF($A82="","",SUMIFS(AP_Bills!$K:$K,AP_Bills!$C:$C,$A82,AP_Bills!$K:$K,"&gt;0",AP_Bills!$N:$N,"&gt;=31",AP_Bills!$N:$N,"&lt;=60"))</f>
        <v/>
      </c>
      <c r="F82" s="14">
        <f>IF($A82="","",SUMIFS(AP_Bills!$K:$K,AP_Bills!$C:$C,$A82,AP_Bills!$K:$K,"&gt;0",AP_Bills!$N:$N,"&gt;=61",AP_Bills!$N:$N,"&lt;=90"))</f>
        <v/>
      </c>
      <c r="G82" s="14">
        <f>IF($A82="","",SUMIFS(AP_Bills!$K:$K,AP_Bills!$C:$C,$A82,AP_Bills!$K:$K,"&gt;0",AP_Bills!$N:$N,"&gt;=91"))</f>
        <v/>
      </c>
      <c r="H82" s="14">
        <f>IF($A82="","",SUM($C82:$G82))</f>
        <v/>
      </c>
    </row>
    <row r="83">
      <c r="A83" s="11" t="n"/>
      <c r="B83" s="11">
        <f>IF($A83="","",IFERROR(VLOOKUP($A83,Vendors!$A:$B,2,FALSE),""))</f>
        <v/>
      </c>
      <c r="C83" s="14">
        <f>IF($A83="","",SUMIFS(AP_Bills!$K:$K,AP_Bills!$C:$C,$A83,AP_Bills!$K:$K,"&gt;0",AP_Bills!$N:$N,"&lt;=0"))</f>
        <v/>
      </c>
      <c r="D83" s="14">
        <f>IF($A83="","",SUMIFS(AP_Bills!$K:$K,AP_Bills!$C:$C,$A83,AP_Bills!$K:$K,"&gt;0",AP_Bills!$N:$N,"&gt;=1",AP_Bills!$N:$N,"&lt;=30"))</f>
        <v/>
      </c>
      <c r="E83" s="14">
        <f>IF($A83="","",SUMIFS(AP_Bills!$K:$K,AP_Bills!$C:$C,$A83,AP_Bills!$K:$K,"&gt;0",AP_Bills!$N:$N,"&gt;=31",AP_Bills!$N:$N,"&lt;=60"))</f>
        <v/>
      </c>
      <c r="F83" s="14">
        <f>IF($A83="","",SUMIFS(AP_Bills!$K:$K,AP_Bills!$C:$C,$A83,AP_Bills!$K:$K,"&gt;0",AP_Bills!$N:$N,"&gt;=61",AP_Bills!$N:$N,"&lt;=90"))</f>
        <v/>
      </c>
      <c r="G83" s="14">
        <f>IF($A83="","",SUMIFS(AP_Bills!$K:$K,AP_Bills!$C:$C,$A83,AP_Bills!$K:$K,"&gt;0",AP_Bills!$N:$N,"&gt;=91"))</f>
        <v/>
      </c>
      <c r="H83" s="14">
        <f>IF($A83="","",SUM($C83:$G83))</f>
        <v/>
      </c>
    </row>
    <row r="84">
      <c r="A84" s="11" t="n"/>
      <c r="B84" s="11">
        <f>IF($A84="","",IFERROR(VLOOKUP($A84,Vendors!$A:$B,2,FALSE),""))</f>
        <v/>
      </c>
      <c r="C84" s="14">
        <f>IF($A84="","",SUMIFS(AP_Bills!$K:$K,AP_Bills!$C:$C,$A84,AP_Bills!$K:$K,"&gt;0",AP_Bills!$N:$N,"&lt;=0"))</f>
        <v/>
      </c>
      <c r="D84" s="14">
        <f>IF($A84="","",SUMIFS(AP_Bills!$K:$K,AP_Bills!$C:$C,$A84,AP_Bills!$K:$K,"&gt;0",AP_Bills!$N:$N,"&gt;=1",AP_Bills!$N:$N,"&lt;=30"))</f>
        <v/>
      </c>
      <c r="E84" s="14">
        <f>IF($A84="","",SUMIFS(AP_Bills!$K:$K,AP_Bills!$C:$C,$A84,AP_Bills!$K:$K,"&gt;0",AP_Bills!$N:$N,"&gt;=31",AP_Bills!$N:$N,"&lt;=60"))</f>
        <v/>
      </c>
      <c r="F84" s="14">
        <f>IF($A84="","",SUMIFS(AP_Bills!$K:$K,AP_Bills!$C:$C,$A84,AP_Bills!$K:$K,"&gt;0",AP_Bills!$N:$N,"&gt;=61",AP_Bills!$N:$N,"&lt;=90"))</f>
        <v/>
      </c>
      <c r="G84" s="14">
        <f>IF($A84="","",SUMIFS(AP_Bills!$K:$K,AP_Bills!$C:$C,$A84,AP_Bills!$K:$K,"&gt;0",AP_Bills!$N:$N,"&gt;=91"))</f>
        <v/>
      </c>
      <c r="H84" s="14">
        <f>IF($A84="","",SUM($C84:$G84))</f>
        <v/>
      </c>
    </row>
    <row r="85">
      <c r="A85" s="11" t="n"/>
      <c r="B85" s="11">
        <f>IF($A85="","",IFERROR(VLOOKUP($A85,Vendors!$A:$B,2,FALSE),""))</f>
        <v/>
      </c>
      <c r="C85" s="14">
        <f>IF($A85="","",SUMIFS(AP_Bills!$K:$K,AP_Bills!$C:$C,$A85,AP_Bills!$K:$K,"&gt;0",AP_Bills!$N:$N,"&lt;=0"))</f>
        <v/>
      </c>
      <c r="D85" s="14">
        <f>IF($A85="","",SUMIFS(AP_Bills!$K:$K,AP_Bills!$C:$C,$A85,AP_Bills!$K:$K,"&gt;0",AP_Bills!$N:$N,"&gt;=1",AP_Bills!$N:$N,"&lt;=30"))</f>
        <v/>
      </c>
      <c r="E85" s="14">
        <f>IF($A85="","",SUMIFS(AP_Bills!$K:$K,AP_Bills!$C:$C,$A85,AP_Bills!$K:$K,"&gt;0",AP_Bills!$N:$N,"&gt;=31",AP_Bills!$N:$N,"&lt;=60"))</f>
        <v/>
      </c>
      <c r="F85" s="14">
        <f>IF($A85="","",SUMIFS(AP_Bills!$K:$K,AP_Bills!$C:$C,$A85,AP_Bills!$K:$K,"&gt;0",AP_Bills!$N:$N,"&gt;=61",AP_Bills!$N:$N,"&lt;=90"))</f>
        <v/>
      </c>
      <c r="G85" s="14">
        <f>IF($A85="","",SUMIFS(AP_Bills!$K:$K,AP_Bills!$C:$C,$A85,AP_Bills!$K:$K,"&gt;0",AP_Bills!$N:$N,"&gt;=91"))</f>
        <v/>
      </c>
      <c r="H85" s="14">
        <f>IF($A85="","",SUM($C85:$G85))</f>
        <v/>
      </c>
    </row>
    <row r="86">
      <c r="A86" s="11" t="n"/>
      <c r="B86" s="11">
        <f>IF($A86="","",IFERROR(VLOOKUP($A86,Vendors!$A:$B,2,FALSE),""))</f>
        <v/>
      </c>
      <c r="C86" s="14">
        <f>IF($A86="","",SUMIFS(AP_Bills!$K:$K,AP_Bills!$C:$C,$A86,AP_Bills!$K:$K,"&gt;0",AP_Bills!$N:$N,"&lt;=0"))</f>
        <v/>
      </c>
      <c r="D86" s="14">
        <f>IF($A86="","",SUMIFS(AP_Bills!$K:$K,AP_Bills!$C:$C,$A86,AP_Bills!$K:$K,"&gt;0",AP_Bills!$N:$N,"&gt;=1",AP_Bills!$N:$N,"&lt;=30"))</f>
        <v/>
      </c>
      <c r="E86" s="14">
        <f>IF($A86="","",SUMIFS(AP_Bills!$K:$K,AP_Bills!$C:$C,$A86,AP_Bills!$K:$K,"&gt;0",AP_Bills!$N:$N,"&gt;=31",AP_Bills!$N:$N,"&lt;=60"))</f>
        <v/>
      </c>
      <c r="F86" s="14">
        <f>IF($A86="","",SUMIFS(AP_Bills!$K:$K,AP_Bills!$C:$C,$A86,AP_Bills!$K:$K,"&gt;0",AP_Bills!$N:$N,"&gt;=61",AP_Bills!$N:$N,"&lt;=90"))</f>
        <v/>
      </c>
      <c r="G86" s="14">
        <f>IF($A86="","",SUMIFS(AP_Bills!$K:$K,AP_Bills!$C:$C,$A86,AP_Bills!$K:$K,"&gt;0",AP_Bills!$N:$N,"&gt;=91"))</f>
        <v/>
      </c>
      <c r="H86" s="14">
        <f>IF($A86="","",SUM($C86:$G86))</f>
        <v/>
      </c>
    </row>
    <row r="87">
      <c r="A87" s="11" t="n"/>
      <c r="B87" s="11">
        <f>IF($A87="","",IFERROR(VLOOKUP($A87,Vendors!$A:$B,2,FALSE),""))</f>
        <v/>
      </c>
      <c r="C87" s="14">
        <f>IF($A87="","",SUMIFS(AP_Bills!$K:$K,AP_Bills!$C:$C,$A87,AP_Bills!$K:$K,"&gt;0",AP_Bills!$N:$N,"&lt;=0"))</f>
        <v/>
      </c>
      <c r="D87" s="14">
        <f>IF($A87="","",SUMIFS(AP_Bills!$K:$K,AP_Bills!$C:$C,$A87,AP_Bills!$K:$K,"&gt;0",AP_Bills!$N:$N,"&gt;=1",AP_Bills!$N:$N,"&lt;=30"))</f>
        <v/>
      </c>
      <c r="E87" s="14">
        <f>IF($A87="","",SUMIFS(AP_Bills!$K:$K,AP_Bills!$C:$C,$A87,AP_Bills!$K:$K,"&gt;0",AP_Bills!$N:$N,"&gt;=31",AP_Bills!$N:$N,"&lt;=60"))</f>
        <v/>
      </c>
      <c r="F87" s="14">
        <f>IF($A87="","",SUMIFS(AP_Bills!$K:$K,AP_Bills!$C:$C,$A87,AP_Bills!$K:$K,"&gt;0",AP_Bills!$N:$N,"&gt;=61",AP_Bills!$N:$N,"&lt;=90"))</f>
        <v/>
      </c>
      <c r="G87" s="14">
        <f>IF($A87="","",SUMIFS(AP_Bills!$K:$K,AP_Bills!$C:$C,$A87,AP_Bills!$K:$K,"&gt;0",AP_Bills!$N:$N,"&gt;=91"))</f>
        <v/>
      </c>
      <c r="H87" s="14">
        <f>IF($A87="","",SUM($C87:$G87))</f>
        <v/>
      </c>
    </row>
    <row r="88">
      <c r="A88" s="11" t="n"/>
      <c r="B88" s="11">
        <f>IF($A88="","",IFERROR(VLOOKUP($A88,Vendors!$A:$B,2,FALSE),""))</f>
        <v/>
      </c>
      <c r="C88" s="14">
        <f>IF($A88="","",SUMIFS(AP_Bills!$K:$K,AP_Bills!$C:$C,$A88,AP_Bills!$K:$K,"&gt;0",AP_Bills!$N:$N,"&lt;=0"))</f>
        <v/>
      </c>
      <c r="D88" s="14">
        <f>IF($A88="","",SUMIFS(AP_Bills!$K:$K,AP_Bills!$C:$C,$A88,AP_Bills!$K:$K,"&gt;0",AP_Bills!$N:$N,"&gt;=1",AP_Bills!$N:$N,"&lt;=30"))</f>
        <v/>
      </c>
      <c r="E88" s="14">
        <f>IF($A88="","",SUMIFS(AP_Bills!$K:$K,AP_Bills!$C:$C,$A88,AP_Bills!$K:$K,"&gt;0",AP_Bills!$N:$N,"&gt;=31",AP_Bills!$N:$N,"&lt;=60"))</f>
        <v/>
      </c>
      <c r="F88" s="14">
        <f>IF($A88="","",SUMIFS(AP_Bills!$K:$K,AP_Bills!$C:$C,$A88,AP_Bills!$K:$K,"&gt;0",AP_Bills!$N:$N,"&gt;=61",AP_Bills!$N:$N,"&lt;=90"))</f>
        <v/>
      </c>
      <c r="G88" s="14">
        <f>IF($A88="","",SUMIFS(AP_Bills!$K:$K,AP_Bills!$C:$C,$A88,AP_Bills!$K:$K,"&gt;0",AP_Bills!$N:$N,"&gt;=91"))</f>
        <v/>
      </c>
      <c r="H88" s="14">
        <f>IF($A88="","",SUM($C88:$G88))</f>
        <v/>
      </c>
    </row>
    <row r="89">
      <c r="A89" s="11" t="n"/>
      <c r="B89" s="11">
        <f>IF($A89="","",IFERROR(VLOOKUP($A89,Vendors!$A:$B,2,FALSE),""))</f>
        <v/>
      </c>
      <c r="C89" s="14">
        <f>IF($A89="","",SUMIFS(AP_Bills!$K:$K,AP_Bills!$C:$C,$A89,AP_Bills!$K:$K,"&gt;0",AP_Bills!$N:$N,"&lt;=0"))</f>
        <v/>
      </c>
      <c r="D89" s="14">
        <f>IF($A89="","",SUMIFS(AP_Bills!$K:$K,AP_Bills!$C:$C,$A89,AP_Bills!$K:$K,"&gt;0",AP_Bills!$N:$N,"&gt;=1",AP_Bills!$N:$N,"&lt;=30"))</f>
        <v/>
      </c>
      <c r="E89" s="14">
        <f>IF($A89="","",SUMIFS(AP_Bills!$K:$K,AP_Bills!$C:$C,$A89,AP_Bills!$K:$K,"&gt;0",AP_Bills!$N:$N,"&gt;=31",AP_Bills!$N:$N,"&lt;=60"))</f>
        <v/>
      </c>
      <c r="F89" s="14">
        <f>IF($A89="","",SUMIFS(AP_Bills!$K:$K,AP_Bills!$C:$C,$A89,AP_Bills!$K:$K,"&gt;0",AP_Bills!$N:$N,"&gt;=61",AP_Bills!$N:$N,"&lt;=90"))</f>
        <v/>
      </c>
      <c r="G89" s="14">
        <f>IF($A89="","",SUMIFS(AP_Bills!$K:$K,AP_Bills!$C:$C,$A89,AP_Bills!$K:$K,"&gt;0",AP_Bills!$N:$N,"&gt;=91"))</f>
        <v/>
      </c>
      <c r="H89" s="14">
        <f>IF($A89="","",SUM($C89:$G89))</f>
        <v/>
      </c>
    </row>
    <row r="90">
      <c r="A90" s="11" t="n"/>
      <c r="B90" s="11">
        <f>IF($A90="","",IFERROR(VLOOKUP($A90,Vendors!$A:$B,2,FALSE),""))</f>
        <v/>
      </c>
      <c r="C90" s="14">
        <f>IF($A90="","",SUMIFS(AP_Bills!$K:$K,AP_Bills!$C:$C,$A90,AP_Bills!$K:$K,"&gt;0",AP_Bills!$N:$N,"&lt;=0"))</f>
        <v/>
      </c>
      <c r="D90" s="14">
        <f>IF($A90="","",SUMIFS(AP_Bills!$K:$K,AP_Bills!$C:$C,$A90,AP_Bills!$K:$K,"&gt;0",AP_Bills!$N:$N,"&gt;=1",AP_Bills!$N:$N,"&lt;=30"))</f>
        <v/>
      </c>
      <c r="E90" s="14">
        <f>IF($A90="","",SUMIFS(AP_Bills!$K:$K,AP_Bills!$C:$C,$A90,AP_Bills!$K:$K,"&gt;0",AP_Bills!$N:$N,"&gt;=31",AP_Bills!$N:$N,"&lt;=60"))</f>
        <v/>
      </c>
      <c r="F90" s="14">
        <f>IF($A90="","",SUMIFS(AP_Bills!$K:$K,AP_Bills!$C:$C,$A90,AP_Bills!$K:$K,"&gt;0",AP_Bills!$N:$N,"&gt;=61",AP_Bills!$N:$N,"&lt;=90"))</f>
        <v/>
      </c>
      <c r="G90" s="14">
        <f>IF($A90="","",SUMIFS(AP_Bills!$K:$K,AP_Bills!$C:$C,$A90,AP_Bills!$K:$K,"&gt;0",AP_Bills!$N:$N,"&gt;=91"))</f>
        <v/>
      </c>
      <c r="H90" s="14">
        <f>IF($A90="","",SUM($C90:$G90))</f>
        <v/>
      </c>
    </row>
    <row r="91">
      <c r="A91" s="11" t="n"/>
      <c r="B91" s="11">
        <f>IF($A91="","",IFERROR(VLOOKUP($A91,Vendors!$A:$B,2,FALSE),""))</f>
        <v/>
      </c>
      <c r="C91" s="14">
        <f>IF($A91="","",SUMIFS(AP_Bills!$K:$K,AP_Bills!$C:$C,$A91,AP_Bills!$K:$K,"&gt;0",AP_Bills!$N:$N,"&lt;=0"))</f>
        <v/>
      </c>
      <c r="D91" s="14">
        <f>IF($A91="","",SUMIFS(AP_Bills!$K:$K,AP_Bills!$C:$C,$A91,AP_Bills!$K:$K,"&gt;0",AP_Bills!$N:$N,"&gt;=1",AP_Bills!$N:$N,"&lt;=30"))</f>
        <v/>
      </c>
      <c r="E91" s="14">
        <f>IF($A91="","",SUMIFS(AP_Bills!$K:$K,AP_Bills!$C:$C,$A91,AP_Bills!$K:$K,"&gt;0",AP_Bills!$N:$N,"&gt;=31",AP_Bills!$N:$N,"&lt;=60"))</f>
        <v/>
      </c>
      <c r="F91" s="14">
        <f>IF($A91="","",SUMIFS(AP_Bills!$K:$K,AP_Bills!$C:$C,$A91,AP_Bills!$K:$K,"&gt;0",AP_Bills!$N:$N,"&gt;=61",AP_Bills!$N:$N,"&lt;=90"))</f>
        <v/>
      </c>
      <c r="G91" s="14">
        <f>IF($A91="","",SUMIFS(AP_Bills!$K:$K,AP_Bills!$C:$C,$A91,AP_Bills!$K:$K,"&gt;0",AP_Bills!$N:$N,"&gt;=91"))</f>
        <v/>
      </c>
      <c r="H91" s="14">
        <f>IF($A91="","",SUM($C91:$G91))</f>
        <v/>
      </c>
    </row>
    <row r="92">
      <c r="A92" s="11" t="n"/>
      <c r="B92" s="11">
        <f>IF($A92="","",IFERROR(VLOOKUP($A92,Vendors!$A:$B,2,FALSE),""))</f>
        <v/>
      </c>
      <c r="C92" s="14">
        <f>IF($A92="","",SUMIFS(AP_Bills!$K:$K,AP_Bills!$C:$C,$A92,AP_Bills!$K:$K,"&gt;0",AP_Bills!$N:$N,"&lt;=0"))</f>
        <v/>
      </c>
      <c r="D92" s="14">
        <f>IF($A92="","",SUMIFS(AP_Bills!$K:$K,AP_Bills!$C:$C,$A92,AP_Bills!$K:$K,"&gt;0",AP_Bills!$N:$N,"&gt;=1",AP_Bills!$N:$N,"&lt;=30"))</f>
        <v/>
      </c>
      <c r="E92" s="14">
        <f>IF($A92="","",SUMIFS(AP_Bills!$K:$K,AP_Bills!$C:$C,$A92,AP_Bills!$K:$K,"&gt;0",AP_Bills!$N:$N,"&gt;=31",AP_Bills!$N:$N,"&lt;=60"))</f>
        <v/>
      </c>
      <c r="F92" s="14">
        <f>IF($A92="","",SUMIFS(AP_Bills!$K:$K,AP_Bills!$C:$C,$A92,AP_Bills!$K:$K,"&gt;0",AP_Bills!$N:$N,"&gt;=61",AP_Bills!$N:$N,"&lt;=90"))</f>
        <v/>
      </c>
      <c r="G92" s="14">
        <f>IF($A92="","",SUMIFS(AP_Bills!$K:$K,AP_Bills!$C:$C,$A92,AP_Bills!$K:$K,"&gt;0",AP_Bills!$N:$N,"&gt;=91"))</f>
        <v/>
      </c>
      <c r="H92" s="14">
        <f>IF($A92="","",SUM($C92:$G92))</f>
        <v/>
      </c>
    </row>
    <row r="93">
      <c r="A93" s="11" t="n"/>
      <c r="B93" s="11">
        <f>IF($A93="","",IFERROR(VLOOKUP($A93,Vendors!$A:$B,2,FALSE),""))</f>
        <v/>
      </c>
      <c r="C93" s="14">
        <f>IF($A93="","",SUMIFS(AP_Bills!$K:$K,AP_Bills!$C:$C,$A93,AP_Bills!$K:$K,"&gt;0",AP_Bills!$N:$N,"&lt;=0"))</f>
        <v/>
      </c>
      <c r="D93" s="14">
        <f>IF($A93="","",SUMIFS(AP_Bills!$K:$K,AP_Bills!$C:$C,$A93,AP_Bills!$K:$K,"&gt;0",AP_Bills!$N:$N,"&gt;=1",AP_Bills!$N:$N,"&lt;=30"))</f>
        <v/>
      </c>
      <c r="E93" s="14">
        <f>IF($A93="","",SUMIFS(AP_Bills!$K:$K,AP_Bills!$C:$C,$A93,AP_Bills!$K:$K,"&gt;0",AP_Bills!$N:$N,"&gt;=31",AP_Bills!$N:$N,"&lt;=60"))</f>
        <v/>
      </c>
      <c r="F93" s="14">
        <f>IF($A93="","",SUMIFS(AP_Bills!$K:$K,AP_Bills!$C:$C,$A93,AP_Bills!$K:$K,"&gt;0",AP_Bills!$N:$N,"&gt;=61",AP_Bills!$N:$N,"&lt;=90"))</f>
        <v/>
      </c>
      <c r="G93" s="14">
        <f>IF($A93="","",SUMIFS(AP_Bills!$K:$K,AP_Bills!$C:$C,$A93,AP_Bills!$K:$K,"&gt;0",AP_Bills!$N:$N,"&gt;=91"))</f>
        <v/>
      </c>
      <c r="H93" s="14">
        <f>IF($A93="","",SUM($C93:$G93))</f>
        <v/>
      </c>
    </row>
    <row r="94">
      <c r="A94" s="11" t="n"/>
      <c r="B94" s="11">
        <f>IF($A94="","",IFERROR(VLOOKUP($A94,Vendors!$A:$B,2,FALSE),""))</f>
        <v/>
      </c>
      <c r="C94" s="14">
        <f>IF($A94="","",SUMIFS(AP_Bills!$K:$K,AP_Bills!$C:$C,$A94,AP_Bills!$K:$K,"&gt;0",AP_Bills!$N:$N,"&lt;=0"))</f>
        <v/>
      </c>
      <c r="D94" s="14">
        <f>IF($A94="","",SUMIFS(AP_Bills!$K:$K,AP_Bills!$C:$C,$A94,AP_Bills!$K:$K,"&gt;0",AP_Bills!$N:$N,"&gt;=1",AP_Bills!$N:$N,"&lt;=30"))</f>
        <v/>
      </c>
      <c r="E94" s="14">
        <f>IF($A94="","",SUMIFS(AP_Bills!$K:$K,AP_Bills!$C:$C,$A94,AP_Bills!$K:$K,"&gt;0",AP_Bills!$N:$N,"&gt;=31",AP_Bills!$N:$N,"&lt;=60"))</f>
        <v/>
      </c>
      <c r="F94" s="14">
        <f>IF($A94="","",SUMIFS(AP_Bills!$K:$K,AP_Bills!$C:$C,$A94,AP_Bills!$K:$K,"&gt;0",AP_Bills!$N:$N,"&gt;=61",AP_Bills!$N:$N,"&lt;=90"))</f>
        <v/>
      </c>
      <c r="G94" s="14">
        <f>IF($A94="","",SUMIFS(AP_Bills!$K:$K,AP_Bills!$C:$C,$A94,AP_Bills!$K:$K,"&gt;0",AP_Bills!$N:$N,"&gt;=91"))</f>
        <v/>
      </c>
      <c r="H94" s="14">
        <f>IF($A94="","",SUM($C94:$G94))</f>
        <v/>
      </c>
    </row>
    <row r="95">
      <c r="A95" s="11" t="n"/>
      <c r="B95" s="11">
        <f>IF($A95="","",IFERROR(VLOOKUP($A95,Vendors!$A:$B,2,FALSE),""))</f>
        <v/>
      </c>
      <c r="C95" s="14">
        <f>IF($A95="","",SUMIFS(AP_Bills!$K:$K,AP_Bills!$C:$C,$A95,AP_Bills!$K:$K,"&gt;0",AP_Bills!$N:$N,"&lt;=0"))</f>
        <v/>
      </c>
      <c r="D95" s="14">
        <f>IF($A95="","",SUMIFS(AP_Bills!$K:$K,AP_Bills!$C:$C,$A95,AP_Bills!$K:$K,"&gt;0",AP_Bills!$N:$N,"&gt;=1",AP_Bills!$N:$N,"&lt;=30"))</f>
        <v/>
      </c>
      <c r="E95" s="14">
        <f>IF($A95="","",SUMIFS(AP_Bills!$K:$K,AP_Bills!$C:$C,$A95,AP_Bills!$K:$K,"&gt;0",AP_Bills!$N:$N,"&gt;=31",AP_Bills!$N:$N,"&lt;=60"))</f>
        <v/>
      </c>
      <c r="F95" s="14">
        <f>IF($A95="","",SUMIFS(AP_Bills!$K:$K,AP_Bills!$C:$C,$A95,AP_Bills!$K:$K,"&gt;0",AP_Bills!$N:$N,"&gt;=61",AP_Bills!$N:$N,"&lt;=90"))</f>
        <v/>
      </c>
      <c r="G95" s="14">
        <f>IF($A95="","",SUMIFS(AP_Bills!$K:$K,AP_Bills!$C:$C,$A95,AP_Bills!$K:$K,"&gt;0",AP_Bills!$N:$N,"&gt;=91"))</f>
        <v/>
      </c>
      <c r="H95" s="14">
        <f>IF($A95="","",SUM($C95:$G95))</f>
        <v/>
      </c>
    </row>
    <row r="96">
      <c r="A96" s="11" t="n"/>
      <c r="B96" s="11">
        <f>IF($A96="","",IFERROR(VLOOKUP($A96,Vendors!$A:$B,2,FALSE),""))</f>
        <v/>
      </c>
      <c r="C96" s="14">
        <f>IF($A96="","",SUMIFS(AP_Bills!$K:$K,AP_Bills!$C:$C,$A96,AP_Bills!$K:$K,"&gt;0",AP_Bills!$N:$N,"&lt;=0"))</f>
        <v/>
      </c>
      <c r="D96" s="14">
        <f>IF($A96="","",SUMIFS(AP_Bills!$K:$K,AP_Bills!$C:$C,$A96,AP_Bills!$K:$K,"&gt;0",AP_Bills!$N:$N,"&gt;=1",AP_Bills!$N:$N,"&lt;=30"))</f>
        <v/>
      </c>
      <c r="E96" s="14">
        <f>IF($A96="","",SUMIFS(AP_Bills!$K:$K,AP_Bills!$C:$C,$A96,AP_Bills!$K:$K,"&gt;0",AP_Bills!$N:$N,"&gt;=31",AP_Bills!$N:$N,"&lt;=60"))</f>
        <v/>
      </c>
      <c r="F96" s="14">
        <f>IF($A96="","",SUMIFS(AP_Bills!$K:$K,AP_Bills!$C:$C,$A96,AP_Bills!$K:$K,"&gt;0",AP_Bills!$N:$N,"&gt;=61",AP_Bills!$N:$N,"&lt;=90"))</f>
        <v/>
      </c>
      <c r="G96" s="14">
        <f>IF($A96="","",SUMIFS(AP_Bills!$K:$K,AP_Bills!$C:$C,$A96,AP_Bills!$K:$K,"&gt;0",AP_Bills!$N:$N,"&gt;=91"))</f>
        <v/>
      </c>
      <c r="H96" s="14">
        <f>IF($A96="","",SUM($C96:$G96))</f>
        <v/>
      </c>
    </row>
    <row r="97">
      <c r="A97" s="11" t="n"/>
      <c r="B97" s="11">
        <f>IF($A97="","",IFERROR(VLOOKUP($A97,Vendors!$A:$B,2,FALSE),""))</f>
        <v/>
      </c>
      <c r="C97" s="14">
        <f>IF($A97="","",SUMIFS(AP_Bills!$K:$K,AP_Bills!$C:$C,$A97,AP_Bills!$K:$K,"&gt;0",AP_Bills!$N:$N,"&lt;=0"))</f>
        <v/>
      </c>
      <c r="D97" s="14">
        <f>IF($A97="","",SUMIFS(AP_Bills!$K:$K,AP_Bills!$C:$C,$A97,AP_Bills!$K:$K,"&gt;0",AP_Bills!$N:$N,"&gt;=1",AP_Bills!$N:$N,"&lt;=30"))</f>
        <v/>
      </c>
      <c r="E97" s="14">
        <f>IF($A97="","",SUMIFS(AP_Bills!$K:$K,AP_Bills!$C:$C,$A97,AP_Bills!$K:$K,"&gt;0",AP_Bills!$N:$N,"&gt;=31",AP_Bills!$N:$N,"&lt;=60"))</f>
        <v/>
      </c>
      <c r="F97" s="14">
        <f>IF($A97="","",SUMIFS(AP_Bills!$K:$K,AP_Bills!$C:$C,$A97,AP_Bills!$K:$K,"&gt;0",AP_Bills!$N:$N,"&gt;=61",AP_Bills!$N:$N,"&lt;=90"))</f>
        <v/>
      </c>
      <c r="G97" s="14">
        <f>IF($A97="","",SUMIFS(AP_Bills!$K:$K,AP_Bills!$C:$C,$A97,AP_Bills!$K:$K,"&gt;0",AP_Bills!$N:$N,"&gt;=91"))</f>
        <v/>
      </c>
      <c r="H97" s="14">
        <f>IF($A97="","",SUM($C97:$G97))</f>
        <v/>
      </c>
    </row>
    <row r="98">
      <c r="A98" s="11" t="n"/>
      <c r="B98" s="11">
        <f>IF($A98="","",IFERROR(VLOOKUP($A98,Vendors!$A:$B,2,FALSE),""))</f>
        <v/>
      </c>
      <c r="C98" s="14">
        <f>IF($A98="","",SUMIFS(AP_Bills!$K:$K,AP_Bills!$C:$C,$A98,AP_Bills!$K:$K,"&gt;0",AP_Bills!$N:$N,"&lt;=0"))</f>
        <v/>
      </c>
      <c r="D98" s="14">
        <f>IF($A98="","",SUMIFS(AP_Bills!$K:$K,AP_Bills!$C:$C,$A98,AP_Bills!$K:$K,"&gt;0",AP_Bills!$N:$N,"&gt;=1",AP_Bills!$N:$N,"&lt;=30"))</f>
        <v/>
      </c>
      <c r="E98" s="14">
        <f>IF($A98="","",SUMIFS(AP_Bills!$K:$K,AP_Bills!$C:$C,$A98,AP_Bills!$K:$K,"&gt;0",AP_Bills!$N:$N,"&gt;=31",AP_Bills!$N:$N,"&lt;=60"))</f>
        <v/>
      </c>
      <c r="F98" s="14">
        <f>IF($A98="","",SUMIFS(AP_Bills!$K:$K,AP_Bills!$C:$C,$A98,AP_Bills!$K:$K,"&gt;0",AP_Bills!$N:$N,"&gt;=61",AP_Bills!$N:$N,"&lt;=90"))</f>
        <v/>
      </c>
      <c r="G98" s="14">
        <f>IF($A98="","",SUMIFS(AP_Bills!$K:$K,AP_Bills!$C:$C,$A98,AP_Bills!$K:$K,"&gt;0",AP_Bills!$N:$N,"&gt;=91"))</f>
        <v/>
      </c>
      <c r="H98" s="14">
        <f>IF($A98="","",SUM($C98:$G98))</f>
        <v/>
      </c>
    </row>
    <row r="99">
      <c r="A99" s="11" t="n"/>
      <c r="B99" s="11">
        <f>IF($A99="","",IFERROR(VLOOKUP($A99,Vendors!$A:$B,2,FALSE),""))</f>
        <v/>
      </c>
      <c r="C99" s="14">
        <f>IF($A99="","",SUMIFS(AP_Bills!$K:$K,AP_Bills!$C:$C,$A99,AP_Bills!$K:$K,"&gt;0",AP_Bills!$N:$N,"&lt;=0"))</f>
        <v/>
      </c>
      <c r="D99" s="14">
        <f>IF($A99="","",SUMIFS(AP_Bills!$K:$K,AP_Bills!$C:$C,$A99,AP_Bills!$K:$K,"&gt;0",AP_Bills!$N:$N,"&gt;=1",AP_Bills!$N:$N,"&lt;=30"))</f>
        <v/>
      </c>
      <c r="E99" s="14">
        <f>IF($A99="","",SUMIFS(AP_Bills!$K:$K,AP_Bills!$C:$C,$A99,AP_Bills!$K:$K,"&gt;0",AP_Bills!$N:$N,"&gt;=31",AP_Bills!$N:$N,"&lt;=60"))</f>
        <v/>
      </c>
      <c r="F99" s="14">
        <f>IF($A99="","",SUMIFS(AP_Bills!$K:$K,AP_Bills!$C:$C,$A99,AP_Bills!$K:$K,"&gt;0",AP_Bills!$N:$N,"&gt;=61",AP_Bills!$N:$N,"&lt;=90"))</f>
        <v/>
      </c>
      <c r="G99" s="14">
        <f>IF($A99="","",SUMIFS(AP_Bills!$K:$K,AP_Bills!$C:$C,$A99,AP_Bills!$K:$K,"&gt;0",AP_Bills!$N:$N,"&gt;=91"))</f>
        <v/>
      </c>
      <c r="H99" s="14">
        <f>IF($A99="","",SUM($C99:$G99))</f>
        <v/>
      </c>
    </row>
    <row r="100">
      <c r="A100" s="11" t="n"/>
      <c r="B100" s="11">
        <f>IF($A100="","",IFERROR(VLOOKUP($A100,Vendors!$A:$B,2,FALSE),""))</f>
        <v/>
      </c>
      <c r="C100" s="14">
        <f>IF($A100="","",SUMIFS(AP_Bills!$K:$K,AP_Bills!$C:$C,$A100,AP_Bills!$K:$K,"&gt;0",AP_Bills!$N:$N,"&lt;=0"))</f>
        <v/>
      </c>
      <c r="D100" s="14">
        <f>IF($A100="","",SUMIFS(AP_Bills!$K:$K,AP_Bills!$C:$C,$A100,AP_Bills!$K:$K,"&gt;0",AP_Bills!$N:$N,"&gt;=1",AP_Bills!$N:$N,"&lt;=30"))</f>
        <v/>
      </c>
      <c r="E100" s="14">
        <f>IF($A100="","",SUMIFS(AP_Bills!$K:$K,AP_Bills!$C:$C,$A100,AP_Bills!$K:$K,"&gt;0",AP_Bills!$N:$N,"&gt;=31",AP_Bills!$N:$N,"&lt;=60"))</f>
        <v/>
      </c>
      <c r="F100" s="14">
        <f>IF($A100="","",SUMIFS(AP_Bills!$K:$K,AP_Bills!$C:$C,$A100,AP_Bills!$K:$K,"&gt;0",AP_Bills!$N:$N,"&gt;=61",AP_Bills!$N:$N,"&lt;=90"))</f>
        <v/>
      </c>
      <c r="G100" s="14">
        <f>IF($A100="","",SUMIFS(AP_Bills!$K:$K,AP_Bills!$C:$C,$A100,AP_Bills!$K:$K,"&gt;0",AP_Bills!$N:$N,"&gt;=91"))</f>
        <v/>
      </c>
      <c r="H100" s="14">
        <f>IF($A100="","",SUM($C100:$G100))</f>
        <v/>
      </c>
    </row>
    <row r="101">
      <c r="A101" s="11" t="n"/>
      <c r="B101" s="11">
        <f>IF($A101="","",IFERROR(VLOOKUP($A101,Vendors!$A:$B,2,FALSE),""))</f>
        <v/>
      </c>
      <c r="C101" s="14">
        <f>IF($A101="","",SUMIFS(AP_Bills!$K:$K,AP_Bills!$C:$C,$A101,AP_Bills!$K:$K,"&gt;0",AP_Bills!$N:$N,"&lt;=0"))</f>
        <v/>
      </c>
      <c r="D101" s="14">
        <f>IF($A101="","",SUMIFS(AP_Bills!$K:$K,AP_Bills!$C:$C,$A101,AP_Bills!$K:$K,"&gt;0",AP_Bills!$N:$N,"&gt;=1",AP_Bills!$N:$N,"&lt;=30"))</f>
        <v/>
      </c>
      <c r="E101" s="14">
        <f>IF($A101="","",SUMIFS(AP_Bills!$K:$K,AP_Bills!$C:$C,$A101,AP_Bills!$K:$K,"&gt;0",AP_Bills!$N:$N,"&gt;=31",AP_Bills!$N:$N,"&lt;=60"))</f>
        <v/>
      </c>
      <c r="F101" s="14">
        <f>IF($A101="","",SUMIFS(AP_Bills!$K:$K,AP_Bills!$C:$C,$A101,AP_Bills!$K:$K,"&gt;0",AP_Bills!$N:$N,"&gt;=61",AP_Bills!$N:$N,"&lt;=90"))</f>
        <v/>
      </c>
      <c r="G101" s="14">
        <f>IF($A101="","",SUMIFS(AP_Bills!$K:$K,AP_Bills!$C:$C,$A101,AP_Bills!$K:$K,"&gt;0",AP_Bills!$N:$N,"&gt;=91"))</f>
        <v/>
      </c>
      <c r="H101" s="14">
        <f>IF($A101="","",SUM($C101:$G101))</f>
        <v/>
      </c>
    </row>
    <row r="102">
      <c r="A102" s="11" t="n"/>
      <c r="B102" s="11">
        <f>IF($A102="","",IFERROR(VLOOKUP($A102,Vendors!$A:$B,2,FALSE),""))</f>
        <v/>
      </c>
      <c r="C102" s="14">
        <f>IF($A102="","",SUMIFS(AP_Bills!$K:$K,AP_Bills!$C:$C,$A102,AP_Bills!$K:$K,"&gt;0",AP_Bills!$N:$N,"&lt;=0"))</f>
        <v/>
      </c>
      <c r="D102" s="14">
        <f>IF($A102="","",SUMIFS(AP_Bills!$K:$K,AP_Bills!$C:$C,$A102,AP_Bills!$K:$K,"&gt;0",AP_Bills!$N:$N,"&gt;=1",AP_Bills!$N:$N,"&lt;=30"))</f>
        <v/>
      </c>
      <c r="E102" s="14">
        <f>IF($A102="","",SUMIFS(AP_Bills!$K:$K,AP_Bills!$C:$C,$A102,AP_Bills!$K:$K,"&gt;0",AP_Bills!$N:$N,"&gt;=31",AP_Bills!$N:$N,"&lt;=60"))</f>
        <v/>
      </c>
      <c r="F102" s="14">
        <f>IF($A102="","",SUMIFS(AP_Bills!$K:$K,AP_Bills!$C:$C,$A102,AP_Bills!$K:$K,"&gt;0",AP_Bills!$N:$N,"&gt;=61",AP_Bills!$N:$N,"&lt;=90"))</f>
        <v/>
      </c>
      <c r="G102" s="14">
        <f>IF($A102="","",SUMIFS(AP_Bills!$K:$K,AP_Bills!$C:$C,$A102,AP_Bills!$K:$K,"&gt;0",AP_Bills!$N:$N,"&gt;=91"))</f>
        <v/>
      </c>
      <c r="H102" s="14">
        <f>IF($A102="","",SUM($C102:$G102))</f>
        <v/>
      </c>
    </row>
    <row r="103">
      <c r="A103" s="11" t="n"/>
      <c r="B103" s="11">
        <f>IF($A103="","",IFERROR(VLOOKUP($A103,Vendors!$A:$B,2,FALSE),""))</f>
        <v/>
      </c>
      <c r="C103" s="14">
        <f>IF($A103="","",SUMIFS(AP_Bills!$K:$K,AP_Bills!$C:$C,$A103,AP_Bills!$K:$K,"&gt;0",AP_Bills!$N:$N,"&lt;=0"))</f>
        <v/>
      </c>
      <c r="D103" s="14">
        <f>IF($A103="","",SUMIFS(AP_Bills!$K:$K,AP_Bills!$C:$C,$A103,AP_Bills!$K:$K,"&gt;0",AP_Bills!$N:$N,"&gt;=1",AP_Bills!$N:$N,"&lt;=30"))</f>
        <v/>
      </c>
      <c r="E103" s="14">
        <f>IF($A103="","",SUMIFS(AP_Bills!$K:$K,AP_Bills!$C:$C,$A103,AP_Bills!$K:$K,"&gt;0",AP_Bills!$N:$N,"&gt;=31",AP_Bills!$N:$N,"&lt;=60"))</f>
        <v/>
      </c>
      <c r="F103" s="14">
        <f>IF($A103="","",SUMIFS(AP_Bills!$K:$K,AP_Bills!$C:$C,$A103,AP_Bills!$K:$K,"&gt;0",AP_Bills!$N:$N,"&gt;=61",AP_Bills!$N:$N,"&lt;=90"))</f>
        <v/>
      </c>
      <c r="G103" s="14">
        <f>IF($A103="","",SUMIFS(AP_Bills!$K:$K,AP_Bills!$C:$C,$A103,AP_Bills!$K:$K,"&gt;0",AP_Bills!$N:$N,"&gt;=91"))</f>
        <v/>
      </c>
      <c r="H103" s="14">
        <f>IF($A103="","",SUM($C103:$G103))</f>
        <v/>
      </c>
    </row>
    <row r="104">
      <c r="A104" s="11" t="n"/>
      <c r="B104" s="11">
        <f>IF($A104="","",IFERROR(VLOOKUP($A104,Vendors!$A:$B,2,FALSE),""))</f>
        <v/>
      </c>
      <c r="C104" s="14">
        <f>IF($A104="","",SUMIFS(AP_Bills!$K:$K,AP_Bills!$C:$C,$A104,AP_Bills!$K:$K,"&gt;0",AP_Bills!$N:$N,"&lt;=0"))</f>
        <v/>
      </c>
      <c r="D104" s="14">
        <f>IF($A104="","",SUMIFS(AP_Bills!$K:$K,AP_Bills!$C:$C,$A104,AP_Bills!$K:$K,"&gt;0",AP_Bills!$N:$N,"&gt;=1",AP_Bills!$N:$N,"&lt;=30"))</f>
        <v/>
      </c>
      <c r="E104" s="14">
        <f>IF($A104="","",SUMIFS(AP_Bills!$K:$K,AP_Bills!$C:$C,$A104,AP_Bills!$K:$K,"&gt;0",AP_Bills!$N:$N,"&gt;=31",AP_Bills!$N:$N,"&lt;=60"))</f>
        <v/>
      </c>
      <c r="F104" s="14">
        <f>IF($A104="","",SUMIFS(AP_Bills!$K:$K,AP_Bills!$C:$C,$A104,AP_Bills!$K:$K,"&gt;0",AP_Bills!$N:$N,"&gt;=61",AP_Bills!$N:$N,"&lt;=90"))</f>
        <v/>
      </c>
      <c r="G104" s="14">
        <f>IF($A104="","",SUMIFS(AP_Bills!$K:$K,AP_Bills!$C:$C,$A104,AP_Bills!$K:$K,"&gt;0",AP_Bills!$N:$N,"&gt;=91"))</f>
        <v/>
      </c>
      <c r="H104" s="14">
        <f>IF($A104="","",SUM($C104:$G104))</f>
        <v/>
      </c>
    </row>
    <row r="105">
      <c r="A105" s="11" t="n"/>
      <c r="B105" s="11">
        <f>IF($A105="","",IFERROR(VLOOKUP($A105,Vendors!$A:$B,2,FALSE),""))</f>
        <v/>
      </c>
      <c r="C105" s="14">
        <f>IF($A105="","",SUMIFS(AP_Bills!$K:$K,AP_Bills!$C:$C,$A105,AP_Bills!$K:$K,"&gt;0",AP_Bills!$N:$N,"&lt;=0"))</f>
        <v/>
      </c>
      <c r="D105" s="14">
        <f>IF($A105="","",SUMIFS(AP_Bills!$K:$K,AP_Bills!$C:$C,$A105,AP_Bills!$K:$K,"&gt;0",AP_Bills!$N:$N,"&gt;=1",AP_Bills!$N:$N,"&lt;=30"))</f>
        <v/>
      </c>
      <c r="E105" s="14">
        <f>IF($A105="","",SUMIFS(AP_Bills!$K:$K,AP_Bills!$C:$C,$A105,AP_Bills!$K:$K,"&gt;0",AP_Bills!$N:$N,"&gt;=31",AP_Bills!$N:$N,"&lt;=60"))</f>
        <v/>
      </c>
      <c r="F105" s="14">
        <f>IF($A105="","",SUMIFS(AP_Bills!$K:$K,AP_Bills!$C:$C,$A105,AP_Bills!$K:$K,"&gt;0",AP_Bills!$N:$N,"&gt;=61",AP_Bills!$N:$N,"&lt;=90"))</f>
        <v/>
      </c>
      <c r="G105" s="14">
        <f>IF($A105="","",SUMIFS(AP_Bills!$K:$K,AP_Bills!$C:$C,$A105,AP_Bills!$K:$K,"&gt;0",AP_Bills!$N:$N,"&gt;=91"))</f>
        <v/>
      </c>
      <c r="H105" s="14">
        <f>IF($A105="","",SUM($C105:$G105))</f>
        <v/>
      </c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4" customWidth="1" min="3" max="3"/>
    <col width="30" customWidth="1" min="4" max="4"/>
    <col width="18" customWidth="1" min="5" max="5"/>
    <col width="14" customWidth="1" min="6" max="6"/>
    <col width="22" customWidth="1" min="7" max="7"/>
    <col width="18" customWidth="1" min="8" max="8"/>
  </cols>
  <sheetData>
    <row r="1">
      <c r="A1" s="18" t="inlineStr">
        <is>
          <t>DANH SÁCH KHÁCH HÀNG</t>
        </is>
      </c>
    </row>
    <row r="2">
      <c r="A2" s="8" t="inlineStr">
        <is>
          <t>Mã</t>
        </is>
      </c>
      <c r="B2" s="8" t="inlineStr">
        <is>
          <t>Tên</t>
        </is>
      </c>
      <c r="C2" s="8" t="inlineStr">
        <is>
          <t>MST</t>
        </is>
      </c>
      <c r="D2" s="8" t="inlineStr">
        <is>
          <t>Địa chỉ</t>
        </is>
      </c>
      <c r="E2" s="8" t="inlineStr">
        <is>
          <t>Người liên hệ</t>
        </is>
      </c>
      <c r="F2" s="8" t="inlineStr">
        <is>
          <t>Điện thoại</t>
        </is>
      </c>
      <c r="G2" s="8" t="inlineStr">
        <is>
          <t>Email</t>
        </is>
      </c>
      <c r="H2" s="8" t="inlineStr">
        <is>
          <t>Hạn mức (tuỳ chọn)</t>
        </is>
      </c>
    </row>
    <row r="3">
      <c r="A3" s="9" t="inlineStr">
        <is>
          <t>CUST001</t>
        </is>
      </c>
      <c r="B3" s="9" t="inlineStr">
        <is>
          <t>Khách hàng A</t>
        </is>
      </c>
      <c r="C3" s="9" t="inlineStr"/>
      <c r="D3" s="9" t="inlineStr"/>
      <c r="E3" s="9" t="inlineStr"/>
      <c r="F3" s="9" t="inlineStr"/>
      <c r="G3" s="9" t="inlineStr"/>
      <c r="H3" s="12" t="n">
        <v>0</v>
      </c>
    </row>
    <row r="4">
      <c r="A4" s="9" t="inlineStr">
        <is>
          <t>CUST002</t>
        </is>
      </c>
      <c r="B4" s="9" t="inlineStr">
        <is>
          <t>Khách hàng B</t>
        </is>
      </c>
      <c r="C4" s="9" t="inlineStr"/>
      <c r="D4" s="9" t="inlineStr"/>
      <c r="E4" s="9" t="inlineStr"/>
      <c r="F4" s="9" t="inlineStr"/>
      <c r="G4" s="9" t="inlineStr"/>
      <c r="H4" s="12" t="n">
        <v>0</v>
      </c>
    </row>
    <row r="5">
      <c r="A5" s="9" t="n"/>
      <c r="B5" s="9" t="n"/>
      <c r="C5" s="9" t="n"/>
      <c r="D5" s="9" t="n"/>
      <c r="E5" s="9" t="n"/>
      <c r="F5" s="9" t="n"/>
      <c r="G5" s="9" t="n"/>
      <c r="H5" s="12" t="n"/>
    </row>
    <row r="6">
      <c r="A6" s="9" t="n"/>
      <c r="B6" s="9" t="n"/>
      <c r="C6" s="9" t="n"/>
      <c r="D6" s="9" t="n"/>
      <c r="E6" s="9" t="n"/>
      <c r="F6" s="9" t="n"/>
      <c r="G6" s="9" t="n"/>
      <c r="H6" s="12" t="n"/>
    </row>
    <row r="7">
      <c r="A7" s="9" t="n"/>
      <c r="B7" s="9" t="n"/>
      <c r="C7" s="9" t="n"/>
      <c r="D7" s="9" t="n"/>
      <c r="E7" s="9" t="n"/>
      <c r="F7" s="9" t="n"/>
      <c r="G7" s="9" t="n"/>
      <c r="H7" s="12" t="n"/>
    </row>
    <row r="8">
      <c r="A8" s="9" t="n"/>
      <c r="B8" s="9" t="n"/>
      <c r="C8" s="9" t="n"/>
      <c r="D8" s="9" t="n"/>
      <c r="E8" s="9" t="n"/>
      <c r="F8" s="9" t="n"/>
      <c r="G8" s="9" t="n"/>
      <c r="H8" s="12" t="n"/>
    </row>
    <row r="9">
      <c r="A9" s="9" t="n"/>
      <c r="B9" s="9" t="n"/>
      <c r="C9" s="9" t="n"/>
      <c r="D9" s="9" t="n"/>
      <c r="E9" s="9" t="n"/>
      <c r="F9" s="9" t="n"/>
      <c r="G9" s="9" t="n"/>
      <c r="H9" s="12" t="n"/>
    </row>
    <row r="10">
      <c r="A10" s="9" t="n"/>
      <c r="B10" s="9" t="n"/>
      <c r="C10" s="9" t="n"/>
      <c r="D10" s="9" t="n"/>
      <c r="E10" s="9" t="n"/>
      <c r="F10" s="9" t="n"/>
      <c r="G10" s="9" t="n"/>
      <c r="H10" s="12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4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4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4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4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4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4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4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4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4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4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4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4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4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4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4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4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4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4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4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4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4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4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4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4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4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4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4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4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4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4" t="n"/>
    </row>
    <row r="41">
      <c r="A41" s="11" t="n"/>
      <c r="B41" s="11" t="n"/>
      <c r="C41" s="11" t="n"/>
      <c r="D41" s="11" t="n"/>
      <c r="E41" s="11" t="n"/>
      <c r="F41" s="11" t="n"/>
      <c r="G41" s="11" t="n"/>
      <c r="H41" s="14" t="n"/>
    </row>
    <row r="42">
      <c r="A42" s="11" t="n"/>
      <c r="B42" s="11" t="n"/>
      <c r="C42" s="11" t="n"/>
      <c r="D42" s="11" t="n"/>
      <c r="E42" s="11" t="n"/>
      <c r="F42" s="11" t="n"/>
      <c r="G42" s="11" t="n"/>
      <c r="H42" s="14" t="n"/>
    </row>
    <row r="43">
      <c r="A43" s="11" t="n"/>
      <c r="B43" s="11" t="n"/>
      <c r="C43" s="11" t="n"/>
      <c r="D43" s="11" t="n"/>
      <c r="E43" s="11" t="n"/>
      <c r="F43" s="11" t="n"/>
      <c r="G43" s="11" t="n"/>
      <c r="H43" s="14" t="n"/>
    </row>
    <row r="44">
      <c r="A44" s="11" t="n"/>
      <c r="B44" s="11" t="n"/>
      <c r="C44" s="11" t="n"/>
      <c r="D44" s="11" t="n"/>
      <c r="E44" s="11" t="n"/>
      <c r="F44" s="11" t="n"/>
      <c r="G44" s="11" t="n"/>
      <c r="H44" s="14" t="n"/>
    </row>
    <row r="45">
      <c r="A45" s="11" t="n"/>
      <c r="B45" s="11" t="n"/>
      <c r="C45" s="11" t="n"/>
      <c r="D45" s="11" t="n"/>
      <c r="E45" s="11" t="n"/>
      <c r="F45" s="11" t="n"/>
      <c r="G45" s="11" t="n"/>
      <c r="H45" s="14" t="n"/>
    </row>
    <row r="46">
      <c r="A46" s="11" t="n"/>
      <c r="B46" s="11" t="n"/>
      <c r="C46" s="11" t="n"/>
      <c r="D46" s="11" t="n"/>
      <c r="E46" s="11" t="n"/>
      <c r="F46" s="11" t="n"/>
      <c r="G46" s="11" t="n"/>
      <c r="H46" s="14" t="n"/>
    </row>
    <row r="47">
      <c r="A47" s="11" t="n"/>
      <c r="B47" s="11" t="n"/>
      <c r="C47" s="11" t="n"/>
      <c r="D47" s="11" t="n"/>
      <c r="E47" s="11" t="n"/>
      <c r="F47" s="11" t="n"/>
      <c r="G47" s="11" t="n"/>
      <c r="H47" s="14" t="n"/>
    </row>
    <row r="48">
      <c r="A48" s="11" t="n"/>
      <c r="B48" s="11" t="n"/>
      <c r="C48" s="11" t="n"/>
      <c r="D48" s="11" t="n"/>
      <c r="E48" s="11" t="n"/>
      <c r="F48" s="11" t="n"/>
      <c r="G48" s="11" t="n"/>
      <c r="H48" s="14" t="n"/>
    </row>
    <row r="49">
      <c r="A49" s="11" t="n"/>
      <c r="B49" s="11" t="n"/>
      <c r="C49" s="11" t="n"/>
      <c r="D49" s="11" t="n"/>
      <c r="E49" s="11" t="n"/>
      <c r="F49" s="11" t="n"/>
      <c r="G49" s="11" t="n"/>
      <c r="H49" s="14" t="n"/>
    </row>
    <row r="50">
      <c r="A50" s="11" t="n"/>
      <c r="B50" s="11" t="n"/>
      <c r="C50" s="11" t="n"/>
      <c r="D50" s="11" t="n"/>
      <c r="E50" s="11" t="n"/>
      <c r="F50" s="11" t="n"/>
      <c r="G50" s="11" t="n"/>
      <c r="H50" s="14" t="n"/>
    </row>
    <row r="51">
      <c r="A51" s="11" t="n"/>
      <c r="B51" s="11" t="n"/>
      <c r="C51" s="11" t="n"/>
      <c r="D51" s="11" t="n"/>
      <c r="E51" s="11" t="n"/>
      <c r="F51" s="11" t="n"/>
      <c r="G51" s="11" t="n"/>
      <c r="H51" s="14" t="n"/>
    </row>
    <row r="52">
      <c r="A52" s="11" t="n"/>
      <c r="B52" s="11" t="n"/>
      <c r="C52" s="11" t="n"/>
      <c r="D52" s="11" t="n"/>
      <c r="E52" s="11" t="n"/>
      <c r="F52" s="11" t="n"/>
      <c r="G52" s="11" t="n"/>
      <c r="H52" s="14" t="n"/>
    </row>
    <row r="53">
      <c r="A53" s="11" t="n"/>
      <c r="B53" s="11" t="n"/>
      <c r="C53" s="11" t="n"/>
      <c r="D53" s="11" t="n"/>
      <c r="E53" s="11" t="n"/>
      <c r="F53" s="11" t="n"/>
      <c r="G53" s="11" t="n"/>
      <c r="H53" s="14" t="n"/>
    </row>
    <row r="54">
      <c r="A54" s="11" t="n"/>
      <c r="B54" s="11" t="n"/>
      <c r="C54" s="11" t="n"/>
      <c r="D54" s="11" t="n"/>
      <c r="E54" s="11" t="n"/>
      <c r="F54" s="11" t="n"/>
      <c r="G54" s="11" t="n"/>
      <c r="H54" s="14" t="n"/>
    </row>
    <row r="55">
      <c r="A55" s="11" t="n"/>
      <c r="B55" s="11" t="n"/>
      <c r="C55" s="11" t="n"/>
      <c r="D55" s="11" t="n"/>
      <c r="E55" s="11" t="n"/>
      <c r="F55" s="11" t="n"/>
      <c r="G55" s="11" t="n"/>
      <c r="H55" s="14" t="n"/>
    </row>
    <row r="56">
      <c r="A56" s="11" t="n"/>
      <c r="B56" s="11" t="n"/>
      <c r="C56" s="11" t="n"/>
      <c r="D56" s="11" t="n"/>
      <c r="E56" s="11" t="n"/>
      <c r="F56" s="11" t="n"/>
      <c r="G56" s="11" t="n"/>
      <c r="H56" s="14" t="n"/>
    </row>
    <row r="57">
      <c r="A57" s="11" t="n"/>
      <c r="B57" s="11" t="n"/>
      <c r="C57" s="11" t="n"/>
      <c r="D57" s="11" t="n"/>
      <c r="E57" s="11" t="n"/>
      <c r="F57" s="11" t="n"/>
      <c r="G57" s="11" t="n"/>
      <c r="H57" s="14" t="n"/>
    </row>
    <row r="58">
      <c r="A58" s="11" t="n"/>
      <c r="B58" s="11" t="n"/>
      <c r="C58" s="11" t="n"/>
      <c r="D58" s="11" t="n"/>
      <c r="E58" s="11" t="n"/>
      <c r="F58" s="11" t="n"/>
      <c r="G58" s="11" t="n"/>
      <c r="H58" s="14" t="n"/>
    </row>
    <row r="59">
      <c r="A59" s="11" t="n"/>
      <c r="B59" s="11" t="n"/>
      <c r="C59" s="11" t="n"/>
      <c r="D59" s="11" t="n"/>
      <c r="E59" s="11" t="n"/>
      <c r="F59" s="11" t="n"/>
      <c r="G59" s="11" t="n"/>
      <c r="H59" s="14" t="n"/>
    </row>
    <row r="60">
      <c r="A60" s="11" t="n"/>
      <c r="B60" s="11" t="n"/>
      <c r="C60" s="11" t="n"/>
      <c r="D60" s="11" t="n"/>
      <c r="E60" s="11" t="n"/>
      <c r="F60" s="11" t="n"/>
      <c r="G60" s="11" t="n"/>
      <c r="H60" s="14" t="n"/>
    </row>
    <row r="61">
      <c r="A61" s="11" t="n"/>
      <c r="B61" s="11" t="n"/>
      <c r="C61" s="11" t="n"/>
      <c r="D61" s="11" t="n"/>
      <c r="E61" s="11" t="n"/>
      <c r="F61" s="11" t="n"/>
      <c r="G61" s="11" t="n"/>
      <c r="H61" s="14" t="n"/>
    </row>
    <row r="62">
      <c r="A62" s="11" t="n"/>
      <c r="B62" s="11" t="n"/>
      <c r="C62" s="11" t="n"/>
      <c r="D62" s="11" t="n"/>
      <c r="E62" s="11" t="n"/>
      <c r="F62" s="11" t="n"/>
      <c r="G62" s="11" t="n"/>
      <c r="H62" s="14" t="n"/>
    </row>
    <row r="63">
      <c r="A63" s="11" t="n"/>
      <c r="B63" s="11" t="n"/>
      <c r="C63" s="11" t="n"/>
      <c r="D63" s="11" t="n"/>
      <c r="E63" s="11" t="n"/>
      <c r="F63" s="11" t="n"/>
      <c r="G63" s="11" t="n"/>
      <c r="H63" s="14" t="n"/>
    </row>
    <row r="64">
      <c r="A64" s="11" t="n"/>
      <c r="B64" s="11" t="n"/>
      <c r="C64" s="11" t="n"/>
      <c r="D64" s="11" t="n"/>
      <c r="E64" s="11" t="n"/>
      <c r="F64" s="11" t="n"/>
      <c r="G64" s="11" t="n"/>
      <c r="H64" s="14" t="n"/>
    </row>
    <row r="65">
      <c r="A65" s="11" t="n"/>
      <c r="B65" s="11" t="n"/>
      <c r="C65" s="11" t="n"/>
      <c r="D65" s="11" t="n"/>
      <c r="E65" s="11" t="n"/>
      <c r="F65" s="11" t="n"/>
      <c r="G65" s="11" t="n"/>
      <c r="H65" s="14" t="n"/>
    </row>
    <row r="66">
      <c r="A66" s="11" t="n"/>
      <c r="B66" s="11" t="n"/>
      <c r="C66" s="11" t="n"/>
      <c r="D66" s="11" t="n"/>
      <c r="E66" s="11" t="n"/>
      <c r="F66" s="11" t="n"/>
      <c r="G66" s="11" t="n"/>
      <c r="H66" s="14" t="n"/>
    </row>
    <row r="67">
      <c r="A67" s="11" t="n"/>
      <c r="B67" s="11" t="n"/>
      <c r="C67" s="11" t="n"/>
      <c r="D67" s="11" t="n"/>
      <c r="E67" s="11" t="n"/>
      <c r="F67" s="11" t="n"/>
      <c r="G67" s="11" t="n"/>
      <c r="H67" s="14" t="n"/>
    </row>
    <row r="68">
      <c r="A68" s="11" t="n"/>
      <c r="B68" s="11" t="n"/>
      <c r="C68" s="11" t="n"/>
      <c r="D68" s="11" t="n"/>
      <c r="E68" s="11" t="n"/>
      <c r="F68" s="11" t="n"/>
      <c r="G68" s="11" t="n"/>
      <c r="H68" s="14" t="n"/>
    </row>
    <row r="69">
      <c r="A69" s="11" t="n"/>
      <c r="B69" s="11" t="n"/>
      <c r="C69" s="11" t="n"/>
      <c r="D69" s="11" t="n"/>
      <c r="E69" s="11" t="n"/>
      <c r="F69" s="11" t="n"/>
      <c r="G69" s="11" t="n"/>
      <c r="H69" s="14" t="n"/>
    </row>
    <row r="70">
      <c r="A70" s="11" t="n"/>
      <c r="B70" s="11" t="n"/>
      <c r="C70" s="11" t="n"/>
      <c r="D70" s="11" t="n"/>
      <c r="E70" s="11" t="n"/>
      <c r="F70" s="11" t="n"/>
      <c r="G70" s="11" t="n"/>
      <c r="H70" s="14" t="n"/>
    </row>
    <row r="71">
      <c r="A71" s="11" t="n"/>
      <c r="B71" s="11" t="n"/>
      <c r="C71" s="11" t="n"/>
      <c r="D71" s="11" t="n"/>
      <c r="E71" s="11" t="n"/>
      <c r="F71" s="11" t="n"/>
      <c r="G71" s="11" t="n"/>
      <c r="H71" s="14" t="n"/>
    </row>
    <row r="72">
      <c r="A72" s="11" t="n"/>
      <c r="B72" s="11" t="n"/>
      <c r="C72" s="11" t="n"/>
      <c r="D72" s="11" t="n"/>
      <c r="E72" s="11" t="n"/>
      <c r="F72" s="11" t="n"/>
      <c r="G72" s="11" t="n"/>
      <c r="H72" s="14" t="n"/>
    </row>
    <row r="73">
      <c r="A73" s="11" t="n"/>
      <c r="B73" s="11" t="n"/>
      <c r="C73" s="11" t="n"/>
      <c r="D73" s="11" t="n"/>
      <c r="E73" s="11" t="n"/>
      <c r="F73" s="11" t="n"/>
      <c r="G73" s="11" t="n"/>
      <c r="H73" s="14" t="n"/>
    </row>
    <row r="74">
      <c r="A74" s="11" t="n"/>
      <c r="B74" s="11" t="n"/>
      <c r="C74" s="11" t="n"/>
      <c r="D74" s="11" t="n"/>
      <c r="E74" s="11" t="n"/>
      <c r="F74" s="11" t="n"/>
      <c r="G74" s="11" t="n"/>
      <c r="H74" s="14" t="n"/>
    </row>
    <row r="75">
      <c r="A75" s="11" t="n"/>
      <c r="B75" s="11" t="n"/>
      <c r="C75" s="11" t="n"/>
      <c r="D75" s="11" t="n"/>
      <c r="E75" s="11" t="n"/>
      <c r="F75" s="11" t="n"/>
      <c r="G75" s="11" t="n"/>
      <c r="H75" s="14" t="n"/>
    </row>
    <row r="76">
      <c r="A76" s="11" t="n"/>
      <c r="B76" s="11" t="n"/>
      <c r="C76" s="11" t="n"/>
      <c r="D76" s="11" t="n"/>
      <c r="E76" s="11" t="n"/>
      <c r="F76" s="11" t="n"/>
      <c r="G76" s="11" t="n"/>
      <c r="H76" s="14" t="n"/>
    </row>
    <row r="77">
      <c r="A77" s="11" t="n"/>
      <c r="B77" s="11" t="n"/>
      <c r="C77" s="11" t="n"/>
      <c r="D77" s="11" t="n"/>
      <c r="E77" s="11" t="n"/>
      <c r="F77" s="11" t="n"/>
      <c r="G77" s="11" t="n"/>
      <c r="H77" s="14" t="n"/>
    </row>
    <row r="78">
      <c r="A78" s="11" t="n"/>
      <c r="B78" s="11" t="n"/>
      <c r="C78" s="11" t="n"/>
      <c r="D78" s="11" t="n"/>
      <c r="E78" s="11" t="n"/>
      <c r="F78" s="11" t="n"/>
      <c r="G78" s="11" t="n"/>
      <c r="H78" s="14" t="n"/>
    </row>
    <row r="79">
      <c r="A79" s="11" t="n"/>
      <c r="B79" s="11" t="n"/>
      <c r="C79" s="11" t="n"/>
      <c r="D79" s="11" t="n"/>
      <c r="E79" s="11" t="n"/>
      <c r="F79" s="11" t="n"/>
      <c r="G79" s="11" t="n"/>
      <c r="H79" s="14" t="n"/>
    </row>
    <row r="80">
      <c r="A80" s="11" t="n"/>
      <c r="B80" s="11" t="n"/>
      <c r="C80" s="11" t="n"/>
      <c r="D80" s="11" t="n"/>
      <c r="E80" s="11" t="n"/>
      <c r="F80" s="11" t="n"/>
      <c r="G80" s="11" t="n"/>
      <c r="H80" s="14" t="n"/>
    </row>
    <row r="81">
      <c r="A81" s="11" t="n"/>
      <c r="B81" s="11" t="n"/>
      <c r="C81" s="11" t="n"/>
      <c r="D81" s="11" t="n"/>
      <c r="E81" s="11" t="n"/>
      <c r="F81" s="11" t="n"/>
      <c r="G81" s="11" t="n"/>
      <c r="H81" s="14" t="n"/>
    </row>
    <row r="82">
      <c r="A82" s="11" t="n"/>
      <c r="B82" s="11" t="n"/>
      <c r="C82" s="11" t="n"/>
      <c r="D82" s="11" t="n"/>
      <c r="E82" s="11" t="n"/>
      <c r="F82" s="11" t="n"/>
      <c r="G82" s="11" t="n"/>
      <c r="H82" s="14" t="n"/>
    </row>
    <row r="83">
      <c r="A83" s="11" t="n"/>
      <c r="B83" s="11" t="n"/>
      <c r="C83" s="11" t="n"/>
      <c r="D83" s="11" t="n"/>
      <c r="E83" s="11" t="n"/>
      <c r="F83" s="11" t="n"/>
      <c r="G83" s="11" t="n"/>
      <c r="H83" s="14" t="n"/>
    </row>
    <row r="84">
      <c r="A84" s="11" t="n"/>
      <c r="B84" s="11" t="n"/>
      <c r="C84" s="11" t="n"/>
      <c r="D84" s="11" t="n"/>
      <c r="E84" s="11" t="n"/>
      <c r="F84" s="11" t="n"/>
      <c r="G84" s="11" t="n"/>
      <c r="H84" s="14" t="n"/>
    </row>
    <row r="85">
      <c r="A85" s="11" t="n"/>
      <c r="B85" s="11" t="n"/>
      <c r="C85" s="11" t="n"/>
      <c r="D85" s="11" t="n"/>
      <c r="E85" s="11" t="n"/>
      <c r="F85" s="11" t="n"/>
      <c r="G85" s="11" t="n"/>
      <c r="H85" s="14" t="n"/>
    </row>
    <row r="86">
      <c r="A86" s="11" t="n"/>
      <c r="B86" s="11" t="n"/>
      <c r="C86" s="11" t="n"/>
      <c r="D86" s="11" t="n"/>
      <c r="E86" s="11" t="n"/>
      <c r="F86" s="11" t="n"/>
      <c r="G86" s="11" t="n"/>
      <c r="H86" s="14" t="n"/>
    </row>
    <row r="87">
      <c r="A87" s="11" t="n"/>
      <c r="B87" s="11" t="n"/>
      <c r="C87" s="11" t="n"/>
      <c r="D87" s="11" t="n"/>
      <c r="E87" s="11" t="n"/>
      <c r="F87" s="11" t="n"/>
      <c r="G87" s="11" t="n"/>
      <c r="H87" s="14" t="n"/>
    </row>
    <row r="88">
      <c r="A88" s="11" t="n"/>
      <c r="B88" s="11" t="n"/>
      <c r="C88" s="11" t="n"/>
      <c r="D88" s="11" t="n"/>
      <c r="E88" s="11" t="n"/>
      <c r="F88" s="11" t="n"/>
      <c r="G88" s="11" t="n"/>
      <c r="H88" s="14" t="n"/>
    </row>
    <row r="89">
      <c r="A89" s="11" t="n"/>
      <c r="B89" s="11" t="n"/>
      <c r="C89" s="11" t="n"/>
      <c r="D89" s="11" t="n"/>
      <c r="E89" s="11" t="n"/>
      <c r="F89" s="11" t="n"/>
      <c r="G89" s="11" t="n"/>
      <c r="H89" s="14" t="n"/>
    </row>
    <row r="90">
      <c r="A90" s="11" t="n"/>
      <c r="B90" s="11" t="n"/>
      <c r="C90" s="11" t="n"/>
      <c r="D90" s="11" t="n"/>
      <c r="E90" s="11" t="n"/>
      <c r="F90" s="11" t="n"/>
      <c r="G90" s="11" t="n"/>
      <c r="H90" s="14" t="n"/>
    </row>
    <row r="91">
      <c r="A91" s="11" t="n"/>
      <c r="B91" s="11" t="n"/>
      <c r="C91" s="11" t="n"/>
      <c r="D91" s="11" t="n"/>
      <c r="E91" s="11" t="n"/>
      <c r="F91" s="11" t="n"/>
      <c r="G91" s="11" t="n"/>
      <c r="H91" s="14" t="n"/>
    </row>
    <row r="92">
      <c r="A92" s="11" t="n"/>
      <c r="B92" s="11" t="n"/>
      <c r="C92" s="11" t="n"/>
      <c r="D92" s="11" t="n"/>
      <c r="E92" s="11" t="n"/>
      <c r="F92" s="11" t="n"/>
      <c r="G92" s="11" t="n"/>
      <c r="H92" s="14" t="n"/>
    </row>
    <row r="93">
      <c r="A93" s="11" t="n"/>
      <c r="B93" s="11" t="n"/>
      <c r="C93" s="11" t="n"/>
      <c r="D93" s="11" t="n"/>
      <c r="E93" s="11" t="n"/>
      <c r="F93" s="11" t="n"/>
      <c r="G93" s="11" t="n"/>
      <c r="H93" s="14" t="n"/>
    </row>
    <row r="94">
      <c r="A94" s="11" t="n"/>
      <c r="B94" s="11" t="n"/>
      <c r="C94" s="11" t="n"/>
      <c r="D94" s="11" t="n"/>
      <c r="E94" s="11" t="n"/>
      <c r="F94" s="11" t="n"/>
      <c r="G94" s="11" t="n"/>
      <c r="H94" s="14" t="n"/>
    </row>
    <row r="95">
      <c r="A95" s="11" t="n"/>
      <c r="B95" s="11" t="n"/>
      <c r="C95" s="11" t="n"/>
      <c r="D95" s="11" t="n"/>
      <c r="E95" s="11" t="n"/>
      <c r="F95" s="11" t="n"/>
      <c r="G95" s="11" t="n"/>
      <c r="H95" s="14" t="n"/>
    </row>
    <row r="96">
      <c r="A96" s="11" t="n"/>
      <c r="B96" s="11" t="n"/>
      <c r="C96" s="11" t="n"/>
      <c r="D96" s="11" t="n"/>
      <c r="E96" s="11" t="n"/>
      <c r="F96" s="11" t="n"/>
      <c r="G96" s="11" t="n"/>
      <c r="H96" s="14" t="n"/>
    </row>
    <row r="97">
      <c r="A97" s="11" t="n"/>
      <c r="B97" s="11" t="n"/>
      <c r="C97" s="11" t="n"/>
      <c r="D97" s="11" t="n"/>
      <c r="E97" s="11" t="n"/>
      <c r="F97" s="11" t="n"/>
      <c r="G97" s="11" t="n"/>
      <c r="H97" s="14" t="n"/>
    </row>
    <row r="98">
      <c r="A98" s="11" t="n"/>
      <c r="B98" s="11" t="n"/>
      <c r="C98" s="11" t="n"/>
      <c r="D98" s="11" t="n"/>
      <c r="E98" s="11" t="n"/>
      <c r="F98" s="11" t="n"/>
      <c r="G98" s="11" t="n"/>
      <c r="H98" s="14" t="n"/>
    </row>
    <row r="99">
      <c r="A99" s="11" t="n"/>
      <c r="B99" s="11" t="n"/>
      <c r="C99" s="11" t="n"/>
      <c r="D99" s="11" t="n"/>
      <c r="E99" s="11" t="n"/>
      <c r="F99" s="11" t="n"/>
      <c r="G99" s="11" t="n"/>
      <c r="H99" s="14" t="n"/>
    </row>
    <row r="100">
      <c r="A100" s="11" t="n"/>
      <c r="B100" s="11" t="n"/>
      <c r="C100" s="11" t="n"/>
      <c r="D100" s="11" t="n"/>
      <c r="E100" s="11" t="n"/>
      <c r="F100" s="11" t="n"/>
      <c r="G100" s="11" t="n"/>
      <c r="H100" s="14" t="n"/>
    </row>
    <row r="101">
      <c r="A101" s="11" t="n"/>
      <c r="B101" s="11" t="n"/>
      <c r="C101" s="11" t="n"/>
      <c r="D101" s="11" t="n"/>
      <c r="E101" s="11" t="n"/>
      <c r="F101" s="11" t="n"/>
      <c r="G101" s="11" t="n"/>
      <c r="H101" s="14" t="n"/>
    </row>
    <row r="102">
      <c r="A102" s="11" t="n"/>
      <c r="B102" s="11" t="n"/>
      <c r="C102" s="11" t="n"/>
      <c r="D102" s="11" t="n"/>
      <c r="E102" s="11" t="n"/>
      <c r="F102" s="11" t="n"/>
      <c r="G102" s="11" t="n"/>
      <c r="H102" s="14" t="n"/>
    </row>
    <row r="103">
      <c r="A103" s="11" t="n"/>
      <c r="B103" s="11" t="n"/>
      <c r="C103" s="11" t="n"/>
      <c r="D103" s="11" t="n"/>
      <c r="E103" s="11" t="n"/>
      <c r="F103" s="11" t="n"/>
      <c r="G103" s="11" t="n"/>
      <c r="H103" s="14" t="n"/>
    </row>
    <row r="104">
      <c r="A104" s="11" t="n"/>
      <c r="B104" s="11" t="n"/>
      <c r="C104" s="11" t="n"/>
      <c r="D104" s="11" t="n"/>
      <c r="E104" s="11" t="n"/>
      <c r="F104" s="11" t="n"/>
      <c r="G104" s="11" t="n"/>
      <c r="H104" s="14" t="n"/>
    </row>
    <row r="105">
      <c r="A105" s="11" t="n"/>
      <c r="B105" s="11" t="n"/>
      <c r="C105" s="11" t="n"/>
      <c r="D105" s="11" t="n"/>
      <c r="E105" s="11" t="n"/>
      <c r="F105" s="11" t="n"/>
      <c r="G105" s="11" t="n"/>
      <c r="H105" s="14" t="n"/>
    </row>
    <row r="106">
      <c r="A106" s="11" t="n"/>
      <c r="B106" s="11" t="n"/>
      <c r="C106" s="11" t="n"/>
      <c r="D106" s="11" t="n"/>
      <c r="E106" s="11" t="n"/>
      <c r="F106" s="11" t="n"/>
      <c r="G106" s="11" t="n"/>
      <c r="H106" s="14" t="n"/>
    </row>
    <row r="107">
      <c r="A107" s="11" t="n"/>
      <c r="B107" s="11" t="n"/>
      <c r="C107" s="11" t="n"/>
      <c r="D107" s="11" t="n"/>
      <c r="E107" s="11" t="n"/>
      <c r="F107" s="11" t="n"/>
      <c r="G107" s="11" t="n"/>
      <c r="H107" s="14" t="n"/>
    </row>
    <row r="108">
      <c r="A108" s="11" t="n"/>
      <c r="B108" s="11" t="n"/>
      <c r="C108" s="11" t="n"/>
      <c r="D108" s="11" t="n"/>
      <c r="E108" s="11" t="n"/>
      <c r="F108" s="11" t="n"/>
      <c r="G108" s="11" t="n"/>
      <c r="H108" s="14" t="n"/>
    </row>
    <row r="109">
      <c r="A109" s="11" t="n"/>
      <c r="B109" s="11" t="n"/>
      <c r="C109" s="11" t="n"/>
      <c r="D109" s="11" t="n"/>
      <c r="E109" s="11" t="n"/>
      <c r="F109" s="11" t="n"/>
      <c r="G109" s="11" t="n"/>
      <c r="H109" s="14" t="n"/>
    </row>
    <row r="110">
      <c r="A110" s="11" t="n"/>
      <c r="B110" s="11" t="n"/>
      <c r="C110" s="11" t="n"/>
      <c r="D110" s="11" t="n"/>
      <c r="E110" s="11" t="n"/>
      <c r="F110" s="11" t="n"/>
      <c r="G110" s="11" t="n"/>
      <c r="H110" s="14" t="n"/>
    </row>
    <row r="111">
      <c r="A111" s="11" t="n"/>
      <c r="B111" s="11" t="n"/>
      <c r="C111" s="11" t="n"/>
      <c r="D111" s="11" t="n"/>
      <c r="E111" s="11" t="n"/>
      <c r="F111" s="11" t="n"/>
      <c r="G111" s="11" t="n"/>
      <c r="H111" s="14" t="n"/>
    </row>
    <row r="112">
      <c r="A112" s="11" t="n"/>
      <c r="B112" s="11" t="n"/>
      <c r="C112" s="11" t="n"/>
      <c r="D112" s="11" t="n"/>
      <c r="E112" s="11" t="n"/>
      <c r="F112" s="11" t="n"/>
      <c r="G112" s="11" t="n"/>
      <c r="H112" s="14" t="n"/>
    </row>
    <row r="113">
      <c r="A113" s="11" t="n"/>
      <c r="B113" s="11" t="n"/>
      <c r="C113" s="11" t="n"/>
      <c r="D113" s="11" t="n"/>
      <c r="E113" s="11" t="n"/>
      <c r="F113" s="11" t="n"/>
      <c r="G113" s="11" t="n"/>
      <c r="H113" s="14" t="n"/>
    </row>
    <row r="114">
      <c r="A114" s="11" t="n"/>
      <c r="B114" s="11" t="n"/>
      <c r="C114" s="11" t="n"/>
      <c r="D114" s="11" t="n"/>
      <c r="E114" s="11" t="n"/>
      <c r="F114" s="11" t="n"/>
      <c r="G114" s="11" t="n"/>
      <c r="H114" s="14" t="n"/>
    </row>
    <row r="115">
      <c r="A115" s="11" t="n"/>
      <c r="B115" s="11" t="n"/>
      <c r="C115" s="11" t="n"/>
      <c r="D115" s="11" t="n"/>
      <c r="E115" s="11" t="n"/>
      <c r="F115" s="11" t="n"/>
      <c r="G115" s="11" t="n"/>
      <c r="H115" s="14" t="n"/>
    </row>
    <row r="116">
      <c r="A116" s="11" t="n"/>
      <c r="B116" s="11" t="n"/>
      <c r="C116" s="11" t="n"/>
      <c r="D116" s="11" t="n"/>
      <c r="E116" s="11" t="n"/>
      <c r="F116" s="11" t="n"/>
      <c r="G116" s="11" t="n"/>
      <c r="H116" s="14" t="n"/>
    </row>
    <row r="117">
      <c r="A117" s="11" t="n"/>
      <c r="B117" s="11" t="n"/>
      <c r="C117" s="11" t="n"/>
      <c r="D117" s="11" t="n"/>
      <c r="E117" s="11" t="n"/>
      <c r="F117" s="11" t="n"/>
      <c r="G117" s="11" t="n"/>
      <c r="H117" s="14" t="n"/>
    </row>
    <row r="118">
      <c r="A118" s="11" t="n"/>
      <c r="B118" s="11" t="n"/>
      <c r="C118" s="11" t="n"/>
      <c r="D118" s="11" t="n"/>
      <c r="E118" s="11" t="n"/>
      <c r="F118" s="11" t="n"/>
      <c r="G118" s="11" t="n"/>
      <c r="H118" s="14" t="n"/>
    </row>
    <row r="119">
      <c r="A119" s="11" t="n"/>
      <c r="B119" s="11" t="n"/>
      <c r="C119" s="11" t="n"/>
      <c r="D119" s="11" t="n"/>
      <c r="E119" s="11" t="n"/>
      <c r="F119" s="11" t="n"/>
      <c r="G119" s="11" t="n"/>
      <c r="H119" s="14" t="n"/>
    </row>
    <row r="120">
      <c r="A120" s="11" t="n"/>
      <c r="B120" s="11" t="n"/>
      <c r="C120" s="11" t="n"/>
      <c r="D120" s="11" t="n"/>
      <c r="E120" s="11" t="n"/>
      <c r="F120" s="11" t="n"/>
      <c r="G120" s="11" t="n"/>
      <c r="H120" s="14" t="n"/>
    </row>
    <row r="121">
      <c r="A121" s="11" t="n"/>
      <c r="B121" s="11" t="n"/>
      <c r="C121" s="11" t="n"/>
      <c r="D121" s="11" t="n"/>
      <c r="E121" s="11" t="n"/>
      <c r="F121" s="11" t="n"/>
      <c r="G121" s="11" t="n"/>
      <c r="H121" s="14" t="n"/>
    </row>
    <row r="122">
      <c r="A122" s="11" t="n"/>
      <c r="B122" s="11" t="n"/>
      <c r="C122" s="11" t="n"/>
      <c r="D122" s="11" t="n"/>
      <c r="E122" s="11" t="n"/>
      <c r="F122" s="11" t="n"/>
      <c r="G122" s="11" t="n"/>
      <c r="H122" s="14" t="n"/>
    </row>
    <row r="123">
      <c r="A123" s="11" t="n"/>
      <c r="B123" s="11" t="n"/>
      <c r="C123" s="11" t="n"/>
      <c r="D123" s="11" t="n"/>
      <c r="E123" s="11" t="n"/>
      <c r="F123" s="11" t="n"/>
      <c r="G123" s="11" t="n"/>
      <c r="H123" s="14" t="n"/>
    </row>
    <row r="124">
      <c r="A124" s="11" t="n"/>
      <c r="B124" s="11" t="n"/>
      <c r="C124" s="11" t="n"/>
      <c r="D124" s="11" t="n"/>
      <c r="E124" s="11" t="n"/>
      <c r="F124" s="11" t="n"/>
      <c r="G124" s="11" t="n"/>
      <c r="H124" s="14" t="n"/>
    </row>
    <row r="125">
      <c r="A125" s="11" t="n"/>
      <c r="B125" s="11" t="n"/>
      <c r="C125" s="11" t="n"/>
      <c r="D125" s="11" t="n"/>
      <c r="E125" s="11" t="n"/>
      <c r="F125" s="11" t="n"/>
      <c r="G125" s="11" t="n"/>
      <c r="H125" s="14" t="n"/>
    </row>
    <row r="126">
      <c r="A126" s="11" t="n"/>
      <c r="B126" s="11" t="n"/>
      <c r="C126" s="11" t="n"/>
      <c r="D126" s="11" t="n"/>
      <c r="E126" s="11" t="n"/>
      <c r="F126" s="11" t="n"/>
      <c r="G126" s="11" t="n"/>
      <c r="H126" s="14" t="n"/>
    </row>
    <row r="127">
      <c r="A127" s="11" t="n"/>
      <c r="B127" s="11" t="n"/>
      <c r="C127" s="11" t="n"/>
      <c r="D127" s="11" t="n"/>
      <c r="E127" s="11" t="n"/>
      <c r="F127" s="11" t="n"/>
      <c r="G127" s="11" t="n"/>
      <c r="H127" s="14" t="n"/>
    </row>
    <row r="128">
      <c r="A128" s="11" t="n"/>
      <c r="B128" s="11" t="n"/>
      <c r="C128" s="11" t="n"/>
      <c r="D128" s="11" t="n"/>
      <c r="E128" s="11" t="n"/>
      <c r="F128" s="11" t="n"/>
      <c r="G128" s="11" t="n"/>
      <c r="H128" s="14" t="n"/>
    </row>
    <row r="129">
      <c r="A129" s="11" t="n"/>
      <c r="B129" s="11" t="n"/>
      <c r="C129" s="11" t="n"/>
      <c r="D129" s="11" t="n"/>
      <c r="E129" s="11" t="n"/>
      <c r="F129" s="11" t="n"/>
      <c r="G129" s="11" t="n"/>
      <c r="H129" s="14" t="n"/>
    </row>
    <row r="130">
      <c r="A130" s="11" t="n"/>
      <c r="B130" s="11" t="n"/>
      <c r="C130" s="11" t="n"/>
      <c r="D130" s="11" t="n"/>
      <c r="E130" s="11" t="n"/>
      <c r="F130" s="11" t="n"/>
      <c r="G130" s="11" t="n"/>
      <c r="H130" s="14" t="n"/>
    </row>
    <row r="131">
      <c r="A131" s="11" t="n"/>
      <c r="B131" s="11" t="n"/>
      <c r="C131" s="11" t="n"/>
      <c r="D131" s="11" t="n"/>
      <c r="E131" s="11" t="n"/>
      <c r="F131" s="11" t="n"/>
      <c r="G131" s="11" t="n"/>
      <c r="H131" s="14" t="n"/>
    </row>
    <row r="132">
      <c r="A132" s="11" t="n"/>
      <c r="B132" s="11" t="n"/>
      <c r="C132" s="11" t="n"/>
      <c r="D132" s="11" t="n"/>
      <c r="E132" s="11" t="n"/>
      <c r="F132" s="11" t="n"/>
      <c r="G132" s="11" t="n"/>
      <c r="H132" s="14" t="n"/>
    </row>
    <row r="133">
      <c r="A133" s="11" t="n"/>
      <c r="B133" s="11" t="n"/>
      <c r="C133" s="11" t="n"/>
      <c r="D133" s="11" t="n"/>
      <c r="E133" s="11" t="n"/>
      <c r="F133" s="11" t="n"/>
      <c r="G133" s="11" t="n"/>
      <c r="H133" s="14" t="n"/>
    </row>
    <row r="134">
      <c r="A134" s="11" t="n"/>
      <c r="B134" s="11" t="n"/>
      <c r="C134" s="11" t="n"/>
      <c r="D134" s="11" t="n"/>
      <c r="E134" s="11" t="n"/>
      <c r="F134" s="11" t="n"/>
      <c r="G134" s="11" t="n"/>
      <c r="H134" s="14" t="n"/>
    </row>
    <row r="135">
      <c r="A135" s="11" t="n"/>
      <c r="B135" s="11" t="n"/>
      <c r="C135" s="11" t="n"/>
      <c r="D135" s="11" t="n"/>
      <c r="E135" s="11" t="n"/>
      <c r="F135" s="11" t="n"/>
      <c r="G135" s="11" t="n"/>
      <c r="H135" s="14" t="n"/>
    </row>
    <row r="136">
      <c r="A136" s="11" t="n"/>
      <c r="B136" s="11" t="n"/>
      <c r="C136" s="11" t="n"/>
      <c r="D136" s="11" t="n"/>
      <c r="E136" s="11" t="n"/>
      <c r="F136" s="11" t="n"/>
      <c r="G136" s="11" t="n"/>
      <c r="H136" s="14" t="n"/>
    </row>
    <row r="137">
      <c r="A137" s="11" t="n"/>
      <c r="B137" s="11" t="n"/>
      <c r="C137" s="11" t="n"/>
      <c r="D137" s="11" t="n"/>
      <c r="E137" s="11" t="n"/>
      <c r="F137" s="11" t="n"/>
      <c r="G137" s="11" t="n"/>
      <c r="H137" s="14" t="n"/>
    </row>
    <row r="138">
      <c r="A138" s="11" t="n"/>
      <c r="B138" s="11" t="n"/>
      <c r="C138" s="11" t="n"/>
      <c r="D138" s="11" t="n"/>
      <c r="E138" s="11" t="n"/>
      <c r="F138" s="11" t="n"/>
      <c r="G138" s="11" t="n"/>
      <c r="H138" s="14" t="n"/>
    </row>
    <row r="139">
      <c r="A139" s="11" t="n"/>
      <c r="B139" s="11" t="n"/>
      <c r="C139" s="11" t="n"/>
      <c r="D139" s="11" t="n"/>
      <c r="E139" s="11" t="n"/>
      <c r="F139" s="11" t="n"/>
      <c r="G139" s="11" t="n"/>
      <c r="H139" s="14" t="n"/>
    </row>
    <row r="140">
      <c r="A140" s="11" t="n"/>
      <c r="B140" s="11" t="n"/>
      <c r="C140" s="11" t="n"/>
      <c r="D140" s="11" t="n"/>
      <c r="E140" s="11" t="n"/>
      <c r="F140" s="11" t="n"/>
      <c r="G140" s="11" t="n"/>
      <c r="H140" s="14" t="n"/>
    </row>
    <row r="141">
      <c r="A141" s="11" t="n"/>
      <c r="B141" s="11" t="n"/>
      <c r="C141" s="11" t="n"/>
      <c r="D141" s="11" t="n"/>
      <c r="E141" s="11" t="n"/>
      <c r="F141" s="11" t="n"/>
      <c r="G141" s="11" t="n"/>
      <c r="H141" s="14" t="n"/>
    </row>
    <row r="142">
      <c r="A142" s="11" t="n"/>
      <c r="B142" s="11" t="n"/>
      <c r="C142" s="11" t="n"/>
      <c r="D142" s="11" t="n"/>
      <c r="E142" s="11" t="n"/>
      <c r="F142" s="11" t="n"/>
      <c r="G142" s="11" t="n"/>
      <c r="H142" s="14" t="n"/>
    </row>
    <row r="143">
      <c r="A143" s="11" t="n"/>
      <c r="B143" s="11" t="n"/>
      <c r="C143" s="11" t="n"/>
      <c r="D143" s="11" t="n"/>
      <c r="E143" s="11" t="n"/>
      <c r="F143" s="11" t="n"/>
      <c r="G143" s="11" t="n"/>
      <c r="H143" s="14" t="n"/>
    </row>
    <row r="144">
      <c r="A144" s="11" t="n"/>
      <c r="B144" s="11" t="n"/>
      <c r="C144" s="11" t="n"/>
      <c r="D144" s="11" t="n"/>
      <c r="E144" s="11" t="n"/>
      <c r="F144" s="11" t="n"/>
      <c r="G144" s="11" t="n"/>
      <c r="H144" s="14" t="n"/>
    </row>
    <row r="145">
      <c r="A145" s="11" t="n"/>
      <c r="B145" s="11" t="n"/>
      <c r="C145" s="11" t="n"/>
      <c r="D145" s="11" t="n"/>
      <c r="E145" s="11" t="n"/>
      <c r="F145" s="11" t="n"/>
      <c r="G145" s="11" t="n"/>
      <c r="H145" s="14" t="n"/>
    </row>
    <row r="146">
      <c r="A146" s="11" t="n"/>
      <c r="B146" s="11" t="n"/>
      <c r="C146" s="11" t="n"/>
      <c r="D146" s="11" t="n"/>
      <c r="E146" s="11" t="n"/>
      <c r="F146" s="11" t="n"/>
      <c r="G146" s="11" t="n"/>
      <c r="H146" s="14" t="n"/>
    </row>
    <row r="147">
      <c r="A147" s="11" t="n"/>
      <c r="B147" s="11" t="n"/>
      <c r="C147" s="11" t="n"/>
      <c r="D147" s="11" t="n"/>
      <c r="E147" s="11" t="n"/>
      <c r="F147" s="11" t="n"/>
      <c r="G147" s="11" t="n"/>
      <c r="H147" s="14" t="n"/>
    </row>
    <row r="148">
      <c r="A148" s="11" t="n"/>
      <c r="B148" s="11" t="n"/>
      <c r="C148" s="11" t="n"/>
      <c r="D148" s="11" t="n"/>
      <c r="E148" s="11" t="n"/>
      <c r="F148" s="11" t="n"/>
      <c r="G148" s="11" t="n"/>
      <c r="H148" s="14" t="n"/>
    </row>
    <row r="149">
      <c r="A149" s="11" t="n"/>
      <c r="B149" s="11" t="n"/>
      <c r="C149" s="11" t="n"/>
      <c r="D149" s="11" t="n"/>
      <c r="E149" s="11" t="n"/>
      <c r="F149" s="11" t="n"/>
      <c r="G149" s="11" t="n"/>
      <c r="H149" s="14" t="n"/>
    </row>
    <row r="150">
      <c r="A150" s="11" t="n"/>
      <c r="B150" s="11" t="n"/>
      <c r="C150" s="11" t="n"/>
      <c r="D150" s="11" t="n"/>
      <c r="E150" s="11" t="n"/>
      <c r="F150" s="11" t="n"/>
      <c r="G150" s="11" t="n"/>
      <c r="H150" s="14" t="n"/>
    </row>
    <row r="151">
      <c r="A151" s="11" t="n"/>
      <c r="B151" s="11" t="n"/>
      <c r="C151" s="11" t="n"/>
      <c r="D151" s="11" t="n"/>
      <c r="E151" s="11" t="n"/>
      <c r="F151" s="11" t="n"/>
      <c r="G151" s="11" t="n"/>
      <c r="H151" s="14" t="n"/>
    </row>
    <row r="152">
      <c r="A152" s="11" t="n"/>
      <c r="B152" s="11" t="n"/>
      <c r="C152" s="11" t="n"/>
      <c r="D152" s="11" t="n"/>
      <c r="E152" s="11" t="n"/>
      <c r="F152" s="11" t="n"/>
      <c r="G152" s="11" t="n"/>
      <c r="H152" s="14" t="n"/>
    </row>
    <row r="153">
      <c r="A153" s="11" t="n"/>
      <c r="B153" s="11" t="n"/>
      <c r="C153" s="11" t="n"/>
      <c r="D153" s="11" t="n"/>
      <c r="E153" s="11" t="n"/>
      <c r="F153" s="11" t="n"/>
      <c r="G153" s="11" t="n"/>
      <c r="H153" s="14" t="n"/>
    </row>
    <row r="154">
      <c r="A154" s="11" t="n"/>
      <c r="B154" s="11" t="n"/>
      <c r="C154" s="11" t="n"/>
      <c r="D154" s="11" t="n"/>
      <c r="E154" s="11" t="n"/>
      <c r="F154" s="11" t="n"/>
      <c r="G154" s="11" t="n"/>
      <c r="H154" s="14" t="n"/>
    </row>
    <row r="155">
      <c r="A155" s="11" t="n"/>
      <c r="B155" s="11" t="n"/>
      <c r="C155" s="11" t="n"/>
      <c r="D155" s="11" t="n"/>
      <c r="E155" s="11" t="n"/>
      <c r="F155" s="11" t="n"/>
      <c r="G155" s="11" t="n"/>
      <c r="H155" s="14" t="n"/>
    </row>
    <row r="156">
      <c r="A156" s="11" t="n"/>
      <c r="B156" s="11" t="n"/>
      <c r="C156" s="11" t="n"/>
      <c r="D156" s="11" t="n"/>
      <c r="E156" s="11" t="n"/>
      <c r="F156" s="11" t="n"/>
      <c r="G156" s="11" t="n"/>
      <c r="H156" s="14" t="n"/>
    </row>
    <row r="157">
      <c r="A157" s="11" t="n"/>
      <c r="B157" s="11" t="n"/>
      <c r="C157" s="11" t="n"/>
      <c r="D157" s="11" t="n"/>
      <c r="E157" s="11" t="n"/>
      <c r="F157" s="11" t="n"/>
      <c r="G157" s="11" t="n"/>
      <c r="H157" s="14" t="n"/>
    </row>
    <row r="158">
      <c r="A158" s="11" t="n"/>
      <c r="B158" s="11" t="n"/>
      <c r="C158" s="11" t="n"/>
      <c r="D158" s="11" t="n"/>
      <c r="E158" s="11" t="n"/>
      <c r="F158" s="11" t="n"/>
      <c r="G158" s="11" t="n"/>
      <c r="H158" s="14" t="n"/>
    </row>
    <row r="159">
      <c r="A159" s="11" t="n"/>
      <c r="B159" s="11" t="n"/>
      <c r="C159" s="11" t="n"/>
      <c r="D159" s="11" t="n"/>
      <c r="E159" s="11" t="n"/>
      <c r="F159" s="11" t="n"/>
      <c r="G159" s="11" t="n"/>
      <c r="H159" s="14" t="n"/>
    </row>
    <row r="160">
      <c r="A160" s="11" t="n"/>
      <c r="B160" s="11" t="n"/>
      <c r="C160" s="11" t="n"/>
      <c r="D160" s="11" t="n"/>
      <c r="E160" s="11" t="n"/>
      <c r="F160" s="11" t="n"/>
      <c r="G160" s="11" t="n"/>
      <c r="H160" s="14" t="n"/>
    </row>
    <row r="161">
      <c r="A161" s="11" t="n"/>
      <c r="B161" s="11" t="n"/>
      <c r="C161" s="11" t="n"/>
      <c r="D161" s="11" t="n"/>
      <c r="E161" s="11" t="n"/>
      <c r="F161" s="11" t="n"/>
      <c r="G161" s="11" t="n"/>
      <c r="H161" s="14" t="n"/>
    </row>
    <row r="162">
      <c r="A162" s="11" t="n"/>
      <c r="B162" s="11" t="n"/>
      <c r="C162" s="11" t="n"/>
      <c r="D162" s="11" t="n"/>
      <c r="E162" s="11" t="n"/>
      <c r="F162" s="11" t="n"/>
      <c r="G162" s="11" t="n"/>
      <c r="H162" s="14" t="n"/>
    </row>
    <row r="163">
      <c r="A163" s="11" t="n"/>
      <c r="B163" s="11" t="n"/>
      <c r="C163" s="11" t="n"/>
      <c r="D163" s="11" t="n"/>
      <c r="E163" s="11" t="n"/>
      <c r="F163" s="11" t="n"/>
      <c r="G163" s="11" t="n"/>
      <c r="H163" s="14" t="n"/>
    </row>
    <row r="164">
      <c r="A164" s="11" t="n"/>
      <c r="B164" s="11" t="n"/>
      <c r="C164" s="11" t="n"/>
      <c r="D164" s="11" t="n"/>
      <c r="E164" s="11" t="n"/>
      <c r="F164" s="11" t="n"/>
      <c r="G164" s="11" t="n"/>
      <c r="H164" s="14" t="n"/>
    </row>
    <row r="165">
      <c r="A165" s="11" t="n"/>
      <c r="B165" s="11" t="n"/>
      <c r="C165" s="11" t="n"/>
      <c r="D165" s="11" t="n"/>
      <c r="E165" s="11" t="n"/>
      <c r="F165" s="11" t="n"/>
      <c r="G165" s="11" t="n"/>
      <c r="H165" s="14" t="n"/>
    </row>
    <row r="166">
      <c r="A166" s="11" t="n"/>
      <c r="B166" s="11" t="n"/>
      <c r="C166" s="11" t="n"/>
      <c r="D166" s="11" t="n"/>
      <c r="E166" s="11" t="n"/>
      <c r="F166" s="11" t="n"/>
      <c r="G166" s="11" t="n"/>
      <c r="H166" s="14" t="n"/>
    </row>
    <row r="167">
      <c r="A167" s="11" t="n"/>
      <c r="B167" s="11" t="n"/>
      <c r="C167" s="11" t="n"/>
      <c r="D167" s="11" t="n"/>
      <c r="E167" s="11" t="n"/>
      <c r="F167" s="11" t="n"/>
      <c r="G167" s="11" t="n"/>
      <c r="H167" s="14" t="n"/>
    </row>
    <row r="168">
      <c r="A168" s="11" t="n"/>
      <c r="B168" s="11" t="n"/>
      <c r="C168" s="11" t="n"/>
      <c r="D168" s="11" t="n"/>
      <c r="E168" s="11" t="n"/>
      <c r="F168" s="11" t="n"/>
      <c r="G168" s="11" t="n"/>
      <c r="H168" s="14" t="n"/>
    </row>
    <row r="169">
      <c r="A169" s="11" t="n"/>
      <c r="B169" s="11" t="n"/>
      <c r="C169" s="11" t="n"/>
      <c r="D169" s="11" t="n"/>
      <c r="E169" s="11" t="n"/>
      <c r="F169" s="11" t="n"/>
      <c r="G169" s="11" t="n"/>
      <c r="H169" s="14" t="n"/>
    </row>
    <row r="170">
      <c r="A170" s="11" t="n"/>
      <c r="B170" s="11" t="n"/>
      <c r="C170" s="11" t="n"/>
      <c r="D170" s="11" t="n"/>
      <c r="E170" s="11" t="n"/>
      <c r="F170" s="11" t="n"/>
      <c r="G170" s="11" t="n"/>
      <c r="H170" s="14" t="n"/>
    </row>
    <row r="171">
      <c r="A171" s="11" t="n"/>
      <c r="B171" s="11" t="n"/>
      <c r="C171" s="11" t="n"/>
      <c r="D171" s="11" t="n"/>
      <c r="E171" s="11" t="n"/>
      <c r="F171" s="11" t="n"/>
      <c r="G171" s="11" t="n"/>
      <c r="H171" s="14" t="n"/>
    </row>
    <row r="172">
      <c r="A172" s="11" t="n"/>
      <c r="B172" s="11" t="n"/>
      <c r="C172" s="11" t="n"/>
      <c r="D172" s="11" t="n"/>
      <c r="E172" s="11" t="n"/>
      <c r="F172" s="11" t="n"/>
      <c r="G172" s="11" t="n"/>
      <c r="H172" s="14" t="n"/>
    </row>
    <row r="173">
      <c r="A173" s="11" t="n"/>
      <c r="B173" s="11" t="n"/>
      <c r="C173" s="11" t="n"/>
      <c r="D173" s="11" t="n"/>
      <c r="E173" s="11" t="n"/>
      <c r="F173" s="11" t="n"/>
      <c r="G173" s="11" t="n"/>
      <c r="H173" s="14" t="n"/>
    </row>
    <row r="174">
      <c r="A174" s="11" t="n"/>
      <c r="B174" s="11" t="n"/>
      <c r="C174" s="11" t="n"/>
      <c r="D174" s="11" t="n"/>
      <c r="E174" s="11" t="n"/>
      <c r="F174" s="11" t="n"/>
      <c r="G174" s="11" t="n"/>
      <c r="H174" s="14" t="n"/>
    </row>
    <row r="175">
      <c r="A175" s="11" t="n"/>
      <c r="B175" s="11" t="n"/>
      <c r="C175" s="11" t="n"/>
      <c r="D175" s="11" t="n"/>
      <c r="E175" s="11" t="n"/>
      <c r="F175" s="11" t="n"/>
      <c r="G175" s="11" t="n"/>
      <c r="H175" s="14" t="n"/>
    </row>
    <row r="176">
      <c r="A176" s="11" t="n"/>
      <c r="B176" s="11" t="n"/>
      <c r="C176" s="11" t="n"/>
      <c r="D176" s="11" t="n"/>
      <c r="E176" s="11" t="n"/>
      <c r="F176" s="11" t="n"/>
      <c r="G176" s="11" t="n"/>
      <c r="H176" s="14" t="n"/>
    </row>
    <row r="177">
      <c r="A177" s="11" t="n"/>
      <c r="B177" s="11" t="n"/>
      <c r="C177" s="11" t="n"/>
      <c r="D177" s="11" t="n"/>
      <c r="E177" s="11" t="n"/>
      <c r="F177" s="11" t="n"/>
      <c r="G177" s="11" t="n"/>
      <c r="H177" s="14" t="n"/>
    </row>
    <row r="178">
      <c r="A178" s="11" t="n"/>
      <c r="B178" s="11" t="n"/>
      <c r="C178" s="11" t="n"/>
      <c r="D178" s="11" t="n"/>
      <c r="E178" s="11" t="n"/>
      <c r="F178" s="11" t="n"/>
      <c r="G178" s="11" t="n"/>
      <c r="H178" s="14" t="n"/>
    </row>
    <row r="179">
      <c r="A179" s="11" t="n"/>
      <c r="B179" s="11" t="n"/>
      <c r="C179" s="11" t="n"/>
      <c r="D179" s="11" t="n"/>
      <c r="E179" s="11" t="n"/>
      <c r="F179" s="11" t="n"/>
      <c r="G179" s="11" t="n"/>
      <c r="H179" s="14" t="n"/>
    </row>
    <row r="180">
      <c r="A180" s="11" t="n"/>
      <c r="B180" s="11" t="n"/>
      <c r="C180" s="11" t="n"/>
      <c r="D180" s="11" t="n"/>
      <c r="E180" s="11" t="n"/>
      <c r="F180" s="11" t="n"/>
      <c r="G180" s="11" t="n"/>
      <c r="H180" s="14" t="n"/>
    </row>
    <row r="181">
      <c r="A181" s="11" t="n"/>
      <c r="B181" s="11" t="n"/>
      <c r="C181" s="11" t="n"/>
      <c r="D181" s="11" t="n"/>
      <c r="E181" s="11" t="n"/>
      <c r="F181" s="11" t="n"/>
      <c r="G181" s="11" t="n"/>
      <c r="H181" s="14" t="n"/>
    </row>
    <row r="182">
      <c r="A182" s="11" t="n"/>
      <c r="B182" s="11" t="n"/>
      <c r="C182" s="11" t="n"/>
      <c r="D182" s="11" t="n"/>
      <c r="E182" s="11" t="n"/>
      <c r="F182" s="11" t="n"/>
      <c r="G182" s="11" t="n"/>
      <c r="H182" s="14" t="n"/>
    </row>
    <row r="183">
      <c r="A183" s="11" t="n"/>
      <c r="B183" s="11" t="n"/>
      <c r="C183" s="11" t="n"/>
      <c r="D183" s="11" t="n"/>
      <c r="E183" s="11" t="n"/>
      <c r="F183" s="11" t="n"/>
      <c r="G183" s="11" t="n"/>
      <c r="H183" s="14" t="n"/>
    </row>
    <row r="184">
      <c r="A184" s="11" t="n"/>
      <c r="B184" s="11" t="n"/>
      <c r="C184" s="11" t="n"/>
      <c r="D184" s="11" t="n"/>
      <c r="E184" s="11" t="n"/>
      <c r="F184" s="11" t="n"/>
      <c r="G184" s="11" t="n"/>
      <c r="H184" s="14" t="n"/>
    </row>
    <row r="185">
      <c r="A185" s="11" t="n"/>
      <c r="B185" s="11" t="n"/>
      <c r="C185" s="11" t="n"/>
      <c r="D185" s="11" t="n"/>
      <c r="E185" s="11" t="n"/>
      <c r="F185" s="11" t="n"/>
      <c r="G185" s="11" t="n"/>
      <c r="H185" s="14" t="n"/>
    </row>
    <row r="186">
      <c r="A186" s="11" t="n"/>
      <c r="B186" s="11" t="n"/>
      <c r="C186" s="11" t="n"/>
      <c r="D186" s="11" t="n"/>
      <c r="E186" s="11" t="n"/>
      <c r="F186" s="11" t="n"/>
      <c r="G186" s="11" t="n"/>
      <c r="H186" s="14" t="n"/>
    </row>
    <row r="187">
      <c r="A187" s="11" t="n"/>
      <c r="B187" s="11" t="n"/>
      <c r="C187" s="11" t="n"/>
      <c r="D187" s="11" t="n"/>
      <c r="E187" s="11" t="n"/>
      <c r="F187" s="11" t="n"/>
      <c r="G187" s="11" t="n"/>
      <c r="H187" s="14" t="n"/>
    </row>
    <row r="188">
      <c r="A188" s="11" t="n"/>
      <c r="B188" s="11" t="n"/>
      <c r="C188" s="11" t="n"/>
      <c r="D188" s="11" t="n"/>
      <c r="E188" s="11" t="n"/>
      <c r="F188" s="11" t="n"/>
      <c r="G188" s="11" t="n"/>
      <c r="H188" s="14" t="n"/>
    </row>
    <row r="189">
      <c r="A189" s="11" t="n"/>
      <c r="B189" s="11" t="n"/>
      <c r="C189" s="11" t="n"/>
      <c r="D189" s="11" t="n"/>
      <c r="E189" s="11" t="n"/>
      <c r="F189" s="11" t="n"/>
      <c r="G189" s="11" t="n"/>
      <c r="H189" s="14" t="n"/>
    </row>
    <row r="190">
      <c r="A190" s="11" t="n"/>
      <c r="B190" s="11" t="n"/>
      <c r="C190" s="11" t="n"/>
      <c r="D190" s="11" t="n"/>
      <c r="E190" s="11" t="n"/>
      <c r="F190" s="11" t="n"/>
      <c r="G190" s="11" t="n"/>
      <c r="H190" s="14" t="n"/>
    </row>
    <row r="191">
      <c r="A191" s="11" t="n"/>
      <c r="B191" s="11" t="n"/>
      <c r="C191" s="11" t="n"/>
      <c r="D191" s="11" t="n"/>
      <c r="E191" s="11" t="n"/>
      <c r="F191" s="11" t="n"/>
      <c r="G191" s="11" t="n"/>
      <c r="H191" s="14" t="n"/>
    </row>
    <row r="192">
      <c r="A192" s="11" t="n"/>
      <c r="B192" s="11" t="n"/>
      <c r="C192" s="11" t="n"/>
      <c r="D192" s="11" t="n"/>
      <c r="E192" s="11" t="n"/>
      <c r="F192" s="11" t="n"/>
      <c r="G192" s="11" t="n"/>
      <c r="H192" s="14" t="n"/>
    </row>
    <row r="193">
      <c r="A193" s="11" t="n"/>
      <c r="B193" s="11" t="n"/>
      <c r="C193" s="11" t="n"/>
      <c r="D193" s="11" t="n"/>
      <c r="E193" s="11" t="n"/>
      <c r="F193" s="11" t="n"/>
      <c r="G193" s="11" t="n"/>
      <c r="H193" s="14" t="n"/>
    </row>
    <row r="194">
      <c r="A194" s="11" t="n"/>
      <c r="B194" s="11" t="n"/>
      <c r="C194" s="11" t="n"/>
      <c r="D194" s="11" t="n"/>
      <c r="E194" s="11" t="n"/>
      <c r="F194" s="11" t="n"/>
      <c r="G194" s="11" t="n"/>
      <c r="H194" s="14" t="n"/>
    </row>
    <row r="195">
      <c r="A195" s="11" t="n"/>
      <c r="B195" s="11" t="n"/>
      <c r="C195" s="11" t="n"/>
      <c r="D195" s="11" t="n"/>
      <c r="E195" s="11" t="n"/>
      <c r="F195" s="11" t="n"/>
      <c r="G195" s="11" t="n"/>
      <c r="H195" s="14" t="n"/>
    </row>
    <row r="196">
      <c r="A196" s="11" t="n"/>
      <c r="B196" s="11" t="n"/>
      <c r="C196" s="11" t="n"/>
      <c r="D196" s="11" t="n"/>
      <c r="E196" s="11" t="n"/>
      <c r="F196" s="11" t="n"/>
      <c r="G196" s="11" t="n"/>
      <c r="H196" s="14" t="n"/>
    </row>
    <row r="197">
      <c r="A197" s="11" t="n"/>
      <c r="B197" s="11" t="n"/>
      <c r="C197" s="11" t="n"/>
      <c r="D197" s="11" t="n"/>
      <c r="E197" s="11" t="n"/>
      <c r="F197" s="11" t="n"/>
      <c r="G197" s="11" t="n"/>
      <c r="H197" s="14" t="n"/>
    </row>
    <row r="198">
      <c r="A198" s="11" t="n"/>
      <c r="B198" s="11" t="n"/>
      <c r="C198" s="11" t="n"/>
      <c r="D198" s="11" t="n"/>
      <c r="E198" s="11" t="n"/>
      <c r="F198" s="11" t="n"/>
      <c r="G198" s="11" t="n"/>
      <c r="H198" s="14" t="n"/>
    </row>
    <row r="199">
      <c r="A199" s="11" t="n"/>
      <c r="B199" s="11" t="n"/>
      <c r="C199" s="11" t="n"/>
      <c r="D199" s="11" t="n"/>
      <c r="E199" s="11" t="n"/>
      <c r="F199" s="11" t="n"/>
      <c r="G199" s="11" t="n"/>
      <c r="H199" s="14" t="n"/>
    </row>
    <row r="200">
      <c r="A200" s="11" t="n"/>
      <c r="B200" s="11" t="n"/>
      <c r="C200" s="11" t="n"/>
      <c r="D200" s="11" t="n"/>
      <c r="E200" s="11" t="n"/>
      <c r="F200" s="11" t="n"/>
      <c r="G200" s="11" t="n"/>
      <c r="H200" s="14" t="n"/>
    </row>
    <row r="201">
      <c r="A201" s="11" t="n"/>
      <c r="B201" s="11" t="n"/>
      <c r="C201" s="11" t="n"/>
      <c r="D201" s="11" t="n"/>
      <c r="E201" s="11" t="n"/>
      <c r="F201" s="11" t="n"/>
      <c r="G201" s="11" t="n"/>
      <c r="H201" s="14" t="n"/>
    </row>
    <row r="202">
      <c r="A202" s="11" t="n"/>
      <c r="B202" s="11" t="n"/>
      <c r="C202" s="11" t="n"/>
      <c r="D202" s="11" t="n"/>
      <c r="E202" s="11" t="n"/>
      <c r="F202" s="11" t="n"/>
      <c r="G202" s="11" t="n"/>
      <c r="H202" s="14" t="n"/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202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4" customWidth="1" min="3" max="3"/>
    <col width="30" customWidth="1" min="4" max="4"/>
    <col width="18" customWidth="1" min="5" max="5"/>
    <col width="14" customWidth="1" min="6" max="6"/>
    <col width="22" customWidth="1" min="7" max="7"/>
    <col width="18" customWidth="1" min="8" max="8"/>
  </cols>
  <sheetData>
    <row r="1">
      <c r="A1" s="18" t="inlineStr">
        <is>
          <t>DANH SÁCH NHÀ CUNG CẤP</t>
        </is>
      </c>
    </row>
    <row r="2">
      <c r="A2" s="8" t="inlineStr">
        <is>
          <t>Mã</t>
        </is>
      </c>
      <c r="B2" s="8" t="inlineStr">
        <is>
          <t>Tên</t>
        </is>
      </c>
      <c r="C2" s="8" t="inlineStr">
        <is>
          <t>MST</t>
        </is>
      </c>
      <c r="D2" s="8" t="inlineStr">
        <is>
          <t>Địa chỉ</t>
        </is>
      </c>
      <c r="E2" s="8" t="inlineStr">
        <is>
          <t>Người liên hệ</t>
        </is>
      </c>
      <c r="F2" s="8" t="inlineStr">
        <is>
          <t>Điện thoại</t>
        </is>
      </c>
      <c r="G2" s="8" t="inlineStr">
        <is>
          <t>Email</t>
        </is>
      </c>
      <c r="H2" s="8" t="inlineStr">
        <is>
          <t>Hạn mức (tuỳ chọn)</t>
        </is>
      </c>
    </row>
    <row r="3">
      <c r="A3" s="9" t="inlineStr">
        <is>
          <t>VEND001</t>
        </is>
      </c>
      <c r="B3" s="9" t="inlineStr">
        <is>
          <t>Nhà cung cấp A</t>
        </is>
      </c>
      <c r="C3" s="9" t="inlineStr"/>
      <c r="D3" s="9" t="inlineStr"/>
      <c r="E3" s="9" t="inlineStr"/>
      <c r="F3" s="9" t="inlineStr"/>
      <c r="G3" s="9" t="inlineStr"/>
      <c r="H3" s="12" t="n">
        <v>0</v>
      </c>
    </row>
    <row r="4">
      <c r="A4" s="9" t="inlineStr">
        <is>
          <t>VEND002</t>
        </is>
      </c>
      <c r="B4" s="9" t="inlineStr">
        <is>
          <t>Nhà cung cấp B</t>
        </is>
      </c>
      <c r="C4" s="9" t="inlineStr"/>
      <c r="D4" s="9" t="inlineStr"/>
      <c r="E4" s="9" t="inlineStr"/>
      <c r="F4" s="9" t="inlineStr"/>
      <c r="G4" s="9" t="inlineStr"/>
      <c r="H4" s="12" t="n">
        <v>0</v>
      </c>
    </row>
    <row r="5">
      <c r="A5" s="9" t="n"/>
      <c r="B5" s="9" t="n"/>
      <c r="C5" s="9" t="n"/>
      <c r="D5" s="9" t="n"/>
      <c r="E5" s="9" t="n"/>
      <c r="F5" s="9" t="n"/>
      <c r="G5" s="9" t="n"/>
      <c r="H5" s="12" t="n"/>
    </row>
    <row r="6">
      <c r="A6" s="9" t="n"/>
      <c r="B6" s="9" t="n"/>
      <c r="C6" s="9" t="n"/>
      <c r="D6" s="9" t="n"/>
      <c r="E6" s="9" t="n"/>
      <c r="F6" s="9" t="n"/>
      <c r="G6" s="9" t="n"/>
      <c r="H6" s="12" t="n"/>
    </row>
    <row r="7">
      <c r="A7" s="9" t="n"/>
      <c r="B7" s="9" t="n"/>
      <c r="C7" s="9" t="n"/>
      <c r="D7" s="9" t="n"/>
      <c r="E7" s="9" t="n"/>
      <c r="F7" s="9" t="n"/>
      <c r="G7" s="9" t="n"/>
      <c r="H7" s="12" t="n"/>
    </row>
    <row r="8">
      <c r="A8" s="9" t="n"/>
      <c r="B8" s="9" t="n"/>
      <c r="C8" s="9" t="n"/>
      <c r="D8" s="9" t="n"/>
      <c r="E8" s="9" t="n"/>
      <c r="F8" s="9" t="n"/>
      <c r="G8" s="9" t="n"/>
      <c r="H8" s="12" t="n"/>
    </row>
    <row r="9">
      <c r="A9" s="9" t="n"/>
      <c r="B9" s="9" t="n"/>
      <c r="C9" s="9" t="n"/>
      <c r="D9" s="9" t="n"/>
      <c r="E9" s="9" t="n"/>
      <c r="F9" s="9" t="n"/>
      <c r="G9" s="9" t="n"/>
      <c r="H9" s="12" t="n"/>
    </row>
    <row r="10">
      <c r="A10" s="9" t="n"/>
      <c r="B10" s="9" t="n"/>
      <c r="C10" s="9" t="n"/>
      <c r="D10" s="9" t="n"/>
      <c r="E10" s="9" t="n"/>
      <c r="F10" s="9" t="n"/>
      <c r="G10" s="9" t="n"/>
      <c r="H10" s="12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4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4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4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4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4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4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4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4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4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4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4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4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4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4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4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4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4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4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4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4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4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4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4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4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4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4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4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4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4" t="n"/>
    </row>
    <row r="40">
      <c r="A40" s="11" t="n"/>
      <c r="B40" s="11" t="n"/>
      <c r="C40" s="11" t="n"/>
      <c r="D40" s="11" t="n"/>
      <c r="E40" s="11" t="n"/>
      <c r="F40" s="11" t="n"/>
      <c r="G40" s="11" t="n"/>
      <c r="H40" s="14" t="n"/>
    </row>
    <row r="41">
      <c r="A41" s="11" t="n"/>
      <c r="B41" s="11" t="n"/>
      <c r="C41" s="11" t="n"/>
      <c r="D41" s="11" t="n"/>
      <c r="E41" s="11" t="n"/>
      <c r="F41" s="11" t="n"/>
      <c r="G41" s="11" t="n"/>
      <c r="H41" s="14" t="n"/>
    </row>
    <row r="42">
      <c r="A42" s="11" t="n"/>
      <c r="B42" s="11" t="n"/>
      <c r="C42" s="11" t="n"/>
      <c r="D42" s="11" t="n"/>
      <c r="E42" s="11" t="n"/>
      <c r="F42" s="11" t="n"/>
      <c r="G42" s="11" t="n"/>
      <c r="H42" s="14" t="n"/>
    </row>
    <row r="43">
      <c r="A43" s="11" t="n"/>
      <c r="B43" s="11" t="n"/>
      <c r="C43" s="11" t="n"/>
      <c r="D43" s="11" t="n"/>
      <c r="E43" s="11" t="n"/>
      <c r="F43" s="11" t="n"/>
      <c r="G43" s="11" t="n"/>
      <c r="H43" s="14" t="n"/>
    </row>
    <row r="44">
      <c r="A44" s="11" t="n"/>
      <c r="B44" s="11" t="n"/>
      <c r="C44" s="11" t="n"/>
      <c r="D44" s="11" t="n"/>
      <c r="E44" s="11" t="n"/>
      <c r="F44" s="11" t="n"/>
      <c r="G44" s="11" t="n"/>
      <c r="H44" s="14" t="n"/>
    </row>
    <row r="45">
      <c r="A45" s="11" t="n"/>
      <c r="B45" s="11" t="n"/>
      <c r="C45" s="11" t="n"/>
      <c r="D45" s="11" t="n"/>
      <c r="E45" s="11" t="n"/>
      <c r="F45" s="11" t="n"/>
      <c r="G45" s="11" t="n"/>
      <c r="H45" s="14" t="n"/>
    </row>
    <row r="46">
      <c r="A46" s="11" t="n"/>
      <c r="B46" s="11" t="n"/>
      <c r="C46" s="11" t="n"/>
      <c r="D46" s="11" t="n"/>
      <c r="E46" s="11" t="n"/>
      <c r="F46" s="11" t="n"/>
      <c r="G46" s="11" t="n"/>
      <c r="H46" s="14" t="n"/>
    </row>
    <row r="47">
      <c r="A47" s="11" t="n"/>
      <c r="B47" s="11" t="n"/>
      <c r="C47" s="11" t="n"/>
      <c r="D47" s="11" t="n"/>
      <c r="E47" s="11" t="n"/>
      <c r="F47" s="11" t="n"/>
      <c r="G47" s="11" t="n"/>
      <c r="H47" s="14" t="n"/>
    </row>
    <row r="48">
      <c r="A48" s="11" t="n"/>
      <c r="B48" s="11" t="n"/>
      <c r="C48" s="11" t="n"/>
      <c r="D48" s="11" t="n"/>
      <c r="E48" s="11" t="n"/>
      <c r="F48" s="11" t="n"/>
      <c r="G48" s="11" t="n"/>
      <c r="H48" s="14" t="n"/>
    </row>
    <row r="49">
      <c r="A49" s="11" t="n"/>
      <c r="B49" s="11" t="n"/>
      <c r="C49" s="11" t="n"/>
      <c r="D49" s="11" t="n"/>
      <c r="E49" s="11" t="n"/>
      <c r="F49" s="11" t="n"/>
      <c r="G49" s="11" t="n"/>
      <c r="H49" s="14" t="n"/>
    </row>
    <row r="50">
      <c r="A50" s="11" t="n"/>
      <c r="B50" s="11" t="n"/>
      <c r="C50" s="11" t="n"/>
      <c r="D50" s="11" t="n"/>
      <c r="E50" s="11" t="n"/>
      <c r="F50" s="11" t="n"/>
      <c r="G50" s="11" t="n"/>
      <c r="H50" s="14" t="n"/>
    </row>
    <row r="51">
      <c r="A51" s="11" t="n"/>
      <c r="B51" s="11" t="n"/>
      <c r="C51" s="11" t="n"/>
      <c r="D51" s="11" t="n"/>
      <c r="E51" s="11" t="n"/>
      <c r="F51" s="11" t="n"/>
      <c r="G51" s="11" t="n"/>
      <c r="H51" s="14" t="n"/>
    </row>
    <row r="52">
      <c r="A52" s="11" t="n"/>
      <c r="B52" s="11" t="n"/>
      <c r="C52" s="11" t="n"/>
      <c r="D52" s="11" t="n"/>
      <c r="E52" s="11" t="n"/>
      <c r="F52" s="11" t="n"/>
      <c r="G52" s="11" t="n"/>
      <c r="H52" s="14" t="n"/>
    </row>
    <row r="53">
      <c r="A53" s="11" t="n"/>
      <c r="B53" s="11" t="n"/>
      <c r="C53" s="11" t="n"/>
      <c r="D53" s="11" t="n"/>
      <c r="E53" s="11" t="n"/>
      <c r="F53" s="11" t="n"/>
      <c r="G53" s="11" t="n"/>
      <c r="H53" s="14" t="n"/>
    </row>
    <row r="54">
      <c r="A54" s="11" t="n"/>
      <c r="B54" s="11" t="n"/>
      <c r="C54" s="11" t="n"/>
      <c r="D54" s="11" t="n"/>
      <c r="E54" s="11" t="n"/>
      <c r="F54" s="11" t="n"/>
      <c r="G54" s="11" t="n"/>
      <c r="H54" s="14" t="n"/>
    </row>
    <row r="55">
      <c r="A55" s="11" t="n"/>
      <c r="B55" s="11" t="n"/>
      <c r="C55" s="11" t="n"/>
      <c r="D55" s="11" t="n"/>
      <c r="E55" s="11" t="n"/>
      <c r="F55" s="11" t="n"/>
      <c r="G55" s="11" t="n"/>
      <c r="H55" s="14" t="n"/>
    </row>
    <row r="56">
      <c r="A56" s="11" t="n"/>
      <c r="B56" s="11" t="n"/>
      <c r="C56" s="11" t="n"/>
      <c r="D56" s="11" t="n"/>
      <c r="E56" s="11" t="n"/>
      <c r="F56" s="11" t="n"/>
      <c r="G56" s="11" t="n"/>
      <c r="H56" s="14" t="n"/>
    </row>
    <row r="57">
      <c r="A57" s="11" t="n"/>
      <c r="B57" s="11" t="n"/>
      <c r="C57" s="11" t="n"/>
      <c r="D57" s="11" t="n"/>
      <c r="E57" s="11" t="n"/>
      <c r="F57" s="11" t="n"/>
      <c r="G57" s="11" t="n"/>
      <c r="H57" s="14" t="n"/>
    </row>
    <row r="58">
      <c r="A58" s="11" t="n"/>
      <c r="B58" s="11" t="n"/>
      <c r="C58" s="11" t="n"/>
      <c r="D58" s="11" t="n"/>
      <c r="E58" s="11" t="n"/>
      <c r="F58" s="11" t="n"/>
      <c r="G58" s="11" t="n"/>
      <c r="H58" s="14" t="n"/>
    </row>
    <row r="59">
      <c r="A59" s="11" t="n"/>
      <c r="B59" s="11" t="n"/>
      <c r="C59" s="11" t="n"/>
      <c r="D59" s="11" t="n"/>
      <c r="E59" s="11" t="n"/>
      <c r="F59" s="11" t="n"/>
      <c r="G59" s="11" t="n"/>
      <c r="H59" s="14" t="n"/>
    </row>
    <row r="60">
      <c r="A60" s="11" t="n"/>
      <c r="B60" s="11" t="n"/>
      <c r="C60" s="11" t="n"/>
      <c r="D60" s="11" t="n"/>
      <c r="E60" s="11" t="n"/>
      <c r="F60" s="11" t="n"/>
      <c r="G60" s="11" t="n"/>
      <c r="H60" s="14" t="n"/>
    </row>
    <row r="61">
      <c r="A61" s="11" t="n"/>
      <c r="B61" s="11" t="n"/>
      <c r="C61" s="11" t="n"/>
      <c r="D61" s="11" t="n"/>
      <c r="E61" s="11" t="n"/>
      <c r="F61" s="11" t="n"/>
      <c r="G61" s="11" t="n"/>
      <c r="H61" s="14" t="n"/>
    </row>
    <row r="62">
      <c r="A62" s="11" t="n"/>
      <c r="B62" s="11" t="n"/>
      <c r="C62" s="11" t="n"/>
      <c r="D62" s="11" t="n"/>
      <c r="E62" s="11" t="n"/>
      <c r="F62" s="11" t="n"/>
      <c r="G62" s="11" t="n"/>
      <c r="H62" s="14" t="n"/>
    </row>
    <row r="63">
      <c r="A63" s="11" t="n"/>
      <c r="B63" s="11" t="n"/>
      <c r="C63" s="11" t="n"/>
      <c r="D63" s="11" t="n"/>
      <c r="E63" s="11" t="n"/>
      <c r="F63" s="11" t="n"/>
      <c r="G63" s="11" t="n"/>
      <c r="H63" s="14" t="n"/>
    </row>
    <row r="64">
      <c r="A64" s="11" t="n"/>
      <c r="B64" s="11" t="n"/>
      <c r="C64" s="11" t="n"/>
      <c r="D64" s="11" t="n"/>
      <c r="E64" s="11" t="n"/>
      <c r="F64" s="11" t="n"/>
      <c r="G64" s="11" t="n"/>
      <c r="H64" s="14" t="n"/>
    </row>
    <row r="65">
      <c r="A65" s="11" t="n"/>
      <c r="B65" s="11" t="n"/>
      <c r="C65" s="11" t="n"/>
      <c r="D65" s="11" t="n"/>
      <c r="E65" s="11" t="n"/>
      <c r="F65" s="11" t="n"/>
      <c r="G65" s="11" t="n"/>
      <c r="H65" s="14" t="n"/>
    </row>
    <row r="66">
      <c r="A66" s="11" t="n"/>
      <c r="B66" s="11" t="n"/>
      <c r="C66" s="11" t="n"/>
      <c r="D66" s="11" t="n"/>
      <c r="E66" s="11" t="n"/>
      <c r="F66" s="11" t="n"/>
      <c r="G66" s="11" t="n"/>
      <c r="H66" s="14" t="n"/>
    </row>
    <row r="67">
      <c r="A67" s="11" t="n"/>
      <c r="B67" s="11" t="n"/>
      <c r="C67" s="11" t="n"/>
      <c r="D67" s="11" t="n"/>
      <c r="E67" s="11" t="n"/>
      <c r="F67" s="11" t="n"/>
      <c r="G67" s="11" t="n"/>
      <c r="H67" s="14" t="n"/>
    </row>
    <row r="68">
      <c r="A68" s="11" t="n"/>
      <c r="B68" s="11" t="n"/>
      <c r="C68" s="11" t="n"/>
      <c r="D68" s="11" t="n"/>
      <c r="E68" s="11" t="n"/>
      <c r="F68" s="11" t="n"/>
      <c r="G68" s="11" t="n"/>
      <c r="H68" s="14" t="n"/>
    </row>
    <row r="69">
      <c r="A69" s="11" t="n"/>
      <c r="B69" s="11" t="n"/>
      <c r="C69" s="11" t="n"/>
      <c r="D69" s="11" t="n"/>
      <c r="E69" s="11" t="n"/>
      <c r="F69" s="11" t="n"/>
      <c r="G69" s="11" t="n"/>
      <c r="H69" s="14" t="n"/>
    </row>
    <row r="70">
      <c r="A70" s="11" t="n"/>
      <c r="B70" s="11" t="n"/>
      <c r="C70" s="11" t="n"/>
      <c r="D70" s="11" t="n"/>
      <c r="E70" s="11" t="n"/>
      <c r="F70" s="11" t="n"/>
      <c r="G70" s="11" t="n"/>
      <c r="H70" s="14" t="n"/>
    </row>
    <row r="71">
      <c r="A71" s="11" t="n"/>
      <c r="B71" s="11" t="n"/>
      <c r="C71" s="11" t="n"/>
      <c r="D71" s="11" t="n"/>
      <c r="E71" s="11" t="n"/>
      <c r="F71" s="11" t="n"/>
      <c r="G71" s="11" t="n"/>
      <c r="H71" s="14" t="n"/>
    </row>
    <row r="72">
      <c r="A72" s="11" t="n"/>
      <c r="B72" s="11" t="n"/>
      <c r="C72" s="11" t="n"/>
      <c r="D72" s="11" t="n"/>
      <c r="E72" s="11" t="n"/>
      <c r="F72" s="11" t="n"/>
      <c r="G72" s="11" t="n"/>
      <c r="H72" s="14" t="n"/>
    </row>
    <row r="73">
      <c r="A73" s="11" t="n"/>
      <c r="B73" s="11" t="n"/>
      <c r="C73" s="11" t="n"/>
      <c r="D73" s="11" t="n"/>
      <c r="E73" s="11" t="n"/>
      <c r="F73" s="11" t="n"/>
      <c r="G73" s="11" t="n"/>
      <c r="H73" s="14" t="n"/>
    </row>
    <row r="74">
      <c r="A74" s="11" t="n"/>
      <c r="B74" s="11" t="n"/>
      <c r="C74" s="11" t="n"/>
      <c r="D74" s="11" t="n"/>
      <c r="E74" s="11" t="n"/>
      <c r="F74" s="11" t="n"/>
      <c r="G74" s="11" t="n"/>
      <c r="H74" s="14" t="n"/>
    </row>
    <row r="75">
      <c r="A75" s="11" t="n"/>
      <c r="B75" s="11" t="n"/>
      <c r="C75" s="11" t="n"/>
      <c r="D75" s="11" t="n"/>
      <c r="E75" s="11" t="n"/>
      <c r="F75" s="11" t="n"/>
      <c r="G75" s="11" t="n"/>
      <c r="H75" s="14" t="n"/>
    </row>
    <row r="76">
      <c r="A76" s="11" t="n"/>
      <c r="B76" s="11" t="n"/>
      <c r="C76" s="11" t="n"/>
      <c r="D76" s="11" t="n"/>
      <c r="E76" s="11" t="n"/>
      <c r="F76" s="11" t="n"/>
      <c r="G76" s="11" t="n"/>
      <c r="H76" s="14" t="n"/>
    </row>
    <row r="77">
      <c r="A77" s="11" t="n"/>
      <c r="B77" s="11" t="n"/>
      <c r="C77" s="11" t="n"/>
      <c r="D77" s="11" t="n"/>
      <c r="E77" s="11" t="n"/>
      <c r="F77" s="11" t="n"/>
      <c r="G77" s="11" t="n"/>
      <c r="H77" s="14" t="n"/>
    </row>
    <row r="78">
      <c r="A78" s="11" t="n"/>
      <c r="B78" s="11" t="n"/>
      <c r="C78" s="11" t="n"/>
      <c r="D78" s="11" t="n"/>
      <c r="E78" s="11" t="n"/>
      <c r="F78" s="11" t="n"/>
      <c r="G78" s="11" t="n"/>
      <c r="H78" s="14" t="n"/>
    </row>
    <row r="79">
      <c r="A79" s="11" t="n"/>
      <c r="B79" s="11" t="n"/>
      <c r="C79" s="11" t="n"/>
      <c r="D79" s="11" t="n"/>
      <c r="E79" s="11" t="n"/>
      <c r="F79" s="11" t="n"/>
      <c r="G79" s="11" t="n"/>
      <c r="H79" s="14" t="n"/>
    </row>
    <row r="80">
      <c r="A80" s="11" t="n"/>
      <c r="B80" s="11" t="n"/>
      <c r="C80" s="11" t="n"/>
      <c r="D80" s="11" t="n"/>
      <c r="E80" s="11" t="n"/>
      <c r="F80" s="11" t="n"/>
      <c r="G80" s="11" t="n"/>
      <c r="H80" s="14" t="n"/>
    </row>
    <row r="81">
      <c r="A81" s="11" t="n"/>
      <c r="B81" s="11" t="n"/>
      <c r="C81" s="11" t="n"/>
      <c r="D81" s="11" t="n"/>
      <c r="E81" s="11" t="n"/>
      <c r="F81" s="11" t="n"/>
      <c r="G81" s="11" t="n"/>
      <c r="H81" s="14" t="n"/>
    </row>
    <row r="82">
      <c r="A82" s="11" t="n"/>
      <c r="B82" s="11" t="n"/>
      <c r="C82" s="11" t="n"/>
      <c r="D82" s="11" t="n"/>
      <c r="E82" s="11" t="n"/>
      <c r="F82" s="11" t="n"/>
      <c r="G82" s="11" t="n"/>
      <c r="H82" s="14" t="n"/>
    </row>
    <row r="83">
      <c r="A83" s="11" t="n"/>
      <c r="B83" s="11" t="n"/>
      <c r="C83" s="11" t="n"/>
      <c r="D83" s="11" t="n"/>
      <c r="E83" s="11" t="n"/>
      <c r="F83" s="11" t="n"/>
      <c r="G83" s="11" t="n"/>
      <c r="H83" s="14" t="n"/>
    </row>
    <row r="84">
      <c r="A84" s="11" t="n"/>
      <c r="B84" s="11" t="n"/>
      <c r="C84" s="11" t="n"/>
      <c r="D84" s="11" t="n"/>
      <c r="E84" s="11" t="n"/>
      <c r="F84" s="11" t="n"/>
      <c r="G84" s="11" t="n"/>
      <c r="H84" s="14" t="n"/>
    </row>
    <row r="85">
      <c r="A85" s="11" t="n"/>
      <c r="B85" s="11" t="n"/>
      <c r="C85" s="11" t="n"/>
      <c r="D85" s="11" t="n"/>
      <c r="E85" s="11" t="n"/>
      <c r="F85" s="11" t="n"/>
      <c r="G85" s="11" t="n"/>
      <c r="H85" s="14" t="n"/>
    </row>
    <row r="86">
      <c r="A86" s="11" t="n"/>
      <c r="B86" s="11" t="n"/>
      <c r="C86" s="11" t="n"/>
      <c r="D86" s="11" t="n"/>
      <c r="E86" s="11" t="n"/>
      <c r="F86" s="11" t="n"/>
      <c r="G86" s="11" t="n"/>
      <c r="H86" s="14" t="n"/>
    </row>
    <row r="87">
      <c r="A87" s="11" t="n"/>
      <c r="B87" s="11" t="n"/>
      <c r="C87" s="11" t="n"/>
      <c r="D87" s="11" t="n"/>
      <c r="E87" s="11" t="n"/>
      <c r="F87" s="11" t="n"/>
      <c r="G87" s="11" t="n"/>
      <c r="H87" s="14" t="n"/>
    </row>
    <row r="88">
      <c r="A88" s="11" t="n"/>
      <c r="B88" s="11" t="n"/>
      <c r="C88" s="11" t="n"/>
      <c r="D88" s="11" t="n"/>
      <c r="E88" s="11" t="n"/>
      <c r="F88" s="11" t="n"/>
      <c r="G88" s="11" t="n"/>
      <c r="H88" s="14" t="n"/>
    </row>
    <row r="89">
      <c r="A89" s="11" t="n"/>
      <c r="B89" s="11" t="n"/>
      <c r="C89" s="11" t="n"/>
      <c r="D89" s="11" t="n"/>
      <c r="E89" s="11" t="n"/>
      <c r="F89" s="11" t="n"/>
      <c r="G89" s="11" t="n"/>
      <c r="H89" s="14" t="n"/>
    </row>
    <row r="90">
      <c r="A90" s="11" t="n"/>
      <c r="B90" s="11" t="n"/>
      <c r="C90" s="11" t="n"/>
      <c r="D90" s="11" t="n"/>
      <c r="E90" s="11" t="n"/>
      <c r="F90" s="11" t="n"/>
      <c r="G90" s="11" t="n"/>
      <c r="H90" s="14" t="n"/>
    </row>
    <row r="91">
      <c r="A91" s="11" t="n"/>
      <c r="B91" s="11" t="n"/>
      <c r="C91" s="11" t="n"/>
      <c r="D91" s="11" t="n"/>
      <c r="E91" s="11" t="n"/>
      <c r="F91" s="11" t="n"/>
      <c r="G91" s="11" t="n"/>
      <c r="H91" s="14" t="n"/>
    </row>
    <row r="92">
      <c r="A92" s="11" t="n"/>
      <c r="B92" s="11" t="n"/>
      <c r="C92" s="11" t="n"/>
      <c r="D92" s="11" t="n"/>
      <c r="E92" s="11" t="n"/>
      <c r="F92" s="11" t="n"/>
      <c r="G92" s="11" t="n"/>
      <c r="H92" s="14" t="n"/>
    </row>
    <row r="93">
      <c r="A93" s="11" t="n"/>
      <c r="B93" s="11" t="n"/>
      <c r="C93" s="11" t="n"/>
      <c r="D93" s="11" t="n"/>
      <c r="E93" s="11" t="n"/>
      <c r="F93" s="11" t="n"/>
      <c r="G93" s="11" t="n"/>
      <c r="H93" s="14" t="n"/>
    </row>
    <row r="94">
      <c r="A94" s="11" t="n"/>
      <c r="B94" s="11" t="n"/>
      <c r="C94" s="11" t="n"/>
      <c r="D94" s="11" t="n"/>
      <c r="E94" s="11" t="n"/>
      <c r="F94" s="11" t="n"/>
      <c r="G94" s="11" t="n"/>
      <c r="H94" s="14" t="n"/>
    </row>
    <row r="95">
      <c r="A95" s="11" t="n"/>
      <c r="B95" s="11" t="n"/>
      <c r="C95" s="11" t="n"/>
      <c r="D95" s="11" t="n"/>
      <c r="E95" s="11" t="n"/>
      <c r="F95" s="11" t="n"/>
      <c r="G95" s="11" t="n"/>
      <c r="H95" s="14" t="n"/>
    </row>
    <row r="96">
      <c r="A96" s="11" t="n"/>
      <c r="B96" s="11" t="n"/>
      <c r="C96" s="11" t="n"/>
      <c r="D96" s="11" t="n"/>
      <c r="E96" s="11" t="n"/>
      <c r="F96" s="11" t="n"/>
      <c r="G96" s="11" t="n"/>
      <c r="H96" s="14" t="n"/>
    </row>
    <row r="97">
      <c r="A97" s="11" t="n"/>
      <c r="B97" s="11" t="n"/>
      <c r="C97" s="11" t="n"/>
      <c r="D97" s="11" t="n"/>
      <c r="E97" s="11" t="n"/>
      <c r="F97" s="11" t="n"/>
      <c r="G97" s="11" t="n"/>
      <c r="H97" s="14" t="n"/>
    </row>
    <row r="98">
      <c r="A98" s="11" t="n"/>
      <c r="B98" s="11" t="n"/>
      <c r="C98" s="11" t="n"/>
      <c r="D98" s="11" t="n"/>
      <c r="E98" s="11" t="n"/>
      <c r="F98" s="11" t="n"/>
      <c r="G98" s="11" t="n"/>
      <c r="H98" s="14" t="n"/>
    </row>
    <row r="99">
      <c r="A99" s="11" t="n"/>
      <c r="B99" s="11" t="n"/>
      <c r="C99" s="11" t="n"/>
      <c r="D99" s="11" t="n"/>
      <c r="E99" s="11" t="n"/>
      <c r="F99" s="11" t="n"/>
      <c r="G99" s="11" t="n"/>
      <c r="H99" s="14" t="n"/>
    </row>
    <row r="100">
      <c r="A100" s="11" t="n"/>
      <c r="B100" s="11" t="n"/>
      <c r="C100" s="11" t="n"/>
      <c r="D100" s="11" t="n"/>
      <c r="E100" s="11" t="n"/>
      <c r="F100" s="11" t="n"/>
      <c r="G100" s="11" t="n"/>
      <c r="H100" s="14" t="n"/>
    </row>
    <row r="101">
      <c r="A101" s="11" t="n"/>
      <c r="B101" s="11" t="n"/>
      <c r="C101" s="11" t="n"/>
      <c r="D101" s="11" t="n"/>
      <c r="E101" s="11" t="n"/>
      <c r="F101" s="11" t="n"/>
      <c r="G101" s="11" t="n"/>
      <c r="H101" s="14" t="n"/>
    </row>
    <row r="102">
      <c r="A102" s="11" t="n"/>
      <c r="B102" s="11" t="n"/>
      <c r="C102" s="11" t="n"/>
      <c r="D102" s="11" t="n"/>
      <c r="E102" s="11" t="n"/>
      <c r="F102" s="11" t="n"/>
      <c r="G102" s="11" t="n"/>
      <c r="H102" s="14" t="n"/>
    </row>
    <row r="103">
      <c r="A103" s="11" t="n"/>
      <c r="B103" s="11" t="n"/>
      <c r="C103" s="11" t="n"/>
      <c r="D103" s="11" t="n"/>
      <c r="E103" s="11" t="n"/>
      <c r="F103" s="11" t="n"/>
      <c r="G103" s="11" t="n"/>
      <c r="H103" s="14" t="n"/>
    </row>
    <row r="104">
      <c r="A104" s="11" t="n"/>
      <c r="B104" s="11" t="n"/>
      <c r="C104" s="11" t="n"/>
      <c r="D104" s="11" t="n"/>
      <c r="E104" s="11" t="n"/>
      <c r="F104" s="11" t="n"/>
      <c r="G104" s="11" t="n"/>
      <c r="H104" s="14" t="n"/>
    </row>
    <row r="105">
      <c r="A105" s="11" t="n"/>
      <c r="B105" s="11" t="n"/>
      <c r="C105" s="11" t="n"/>
      <c r="D105" s="11" t="n"/>
      <c r="E105" s="11" t="n"/>
      <c r="F105" s="11" t="n"/>
      <c r="G105" s="11" t="n"/>
      <c r="H105" s="14" t="n"/>
    </row>
    <row r="106">
      <c r="A106" s="11" t="n"/>
      <c r="B106" s="11" t="n"/>
      <c r="C106" s="11" t="n"/>
      <c r="D106" s="11" t="n"/>
      <c r="E106" s="11" t="n"/>
      <c r="F106" s="11" t="n"/>
      <c r="G106" s="11" t="n"/>
      <c r="H106" s="14" t="n"/>
    </row>
    <row r="107">
      <c r="A107" s="11" t="n"/>
      <c r="B107" s="11" t="n"/>
      <c r="C107" s="11" t="n"/>
      <c r="D107" s="11" t="n"/>
      <c r="E107" s="11" t="n"/>
      <c r="F107" s="11" t="n"/>
      <c r="G107" s="11" t="n"/>
      <c r="H107" s="14" t="n"/>
    </row>
    <row r="108">
      <c r="A108" s="11" t="n"/>
      <c r="B108" s="11" t="n"/>
      <c r="C108" s="11" t="n"/>
      <c r="D108" s="11" t="n"/>
      <c r="E108" s="11" t="n"/>
      <c r="F108" s="11" t="n"/>
      <c r="G108" s="11" t="n"/>
      <c r="H108" s="14" t="n"/>
    </row>
    <row r="109">
      <c r="A109" s="11" t="n"/>
      <c r="B109" s="11" t="n"/>
      <c r="C109" s="11" t="n"/>
      <c r="D109" s="11" t="n"/>
      <c r="E109" s="11" t="n"/>
      <c r="F109" s="11" t="n"/>
      <c r="G109" s="11" t="n"/>
      <c r="H109" s="14" t="n"/>
    </row>
    <row r="110">
      <c r="A110" s="11" t="n"/>
      <c r="B110" s="11" t="n"/>
      <c r="C110" s="11" t="n"/>
      <c r="D110" s="11" t="n"/>
      <c r="E110" s="11" t="n"/>
      <c r="F110" s="11" t="n"/>
      <c r="G110" s="11" t="n"/>
      <c r="H110" s="14" t="n"/>
    </row>
    <row r="111">
      <c r="A111" s="11" t="n"/>
      <c r="B111" s="11" t="n"/>
      <c r="C111" s="11" t="n"/>
      <c r="D111" s="11" t="n"/>
      <c r="E111" s="11" t="n"/>
      <c r="F111" s="11" t="n"/>
      <c r="G111" s="11" t="n"/>
      <c r="H111" s="14" t="n"/>
    </row>
    <row r="112">
      <c r="A112" s="11" t="n"/>
      <c r="B112" s="11" t="n"/>
      <c r="C112" s="11" t="n"/>
      <c r="D112" s="11" t="n"/>
      <c r="E112" s="11" t="n"/>
      <c r="F112" s="11" t="n"/>
      <c r="G112" s="11" t="n"/>
      <c r="H112" s="14" t="n"/>
    </row>
    <row r="113">
      <c r="A113" s="11" t="n"/>
      <c r="B113" s="11" t="n"/>
      <c r="C113" s="11" t="n"/>
      <c r="D113" s="11" t="n"/>
      <c r="E113" s="11" t="n"/>
      <c r="F113" s="11" t="n"/>
      <c r="G113" s="11" t="n"/>
      <c r="H113" s="14" t="n"/>
    </row>
    <row r="114">
      <c r="A114" s="11" t="n"/>
      <c r="B114" s="11" t="n"/>
      <c r="C114" s="11" t="n"/>
      <c r="D114" s="11" t="n"/>
      <c r="E114" s="11" t="n"/>
      <c r="F114" s="11" t="n"/>
      <c r="G114" s="11" t="n"/>
      <c r="H114" s="14" t="n"/>
    </row>
    <row r="115">
      <c r="A115" s="11" t="n"/>
      <c r="B115" s="11" t="n"/>
      <c r="C115" s="11" t="n"/>
      <c r="D115" s="11" t="n"/>
      <c r="E115" s="11" t="n"/>
      <c r="F115" s="11" t="n"/>
      <c r="G115" s="11" t="n"/>
      <c r="H115" s="14" t="n"/>
    </row>
    <row r="116">
      <c r="A116" s="11" t="n"/>
      <c r="B116" s="11" t="n"/>
      <c r="C116" s="11" t="n"/>
      <c r="D116" s="11" t="n"/>
      <c r="E116" s="11" t="n"/>
      <c r="F116" s="11" t="n"/>
      <c r="G116" s="11" t="n"/>
      <c r="H116" s="14" t="n"/>
    </row>
    <row r="117">
      <c r="A117" s="11" t="n"/>
      <c r="B117" s="11" t="n"/>
      <c r="C117" s="11" t="n"/>
      <c r="D117" s="11" t="n"/>
      <c r="E117" s="11" t="n"/>
      <c r="F117" s="11" t="n"/>
      <c r="G117" s="11" t="n"/>
      <c r="H117" s="14" t="n"/>
    </row>
    <row r="118">
      <c r="A118" s="11" t="n"/>
      <c r="B118" s="11" t="n"/>
      <c r="C118" s="11" t="n"/>
      <c r="D118" s="11" t="n"/>
      <c r="E118" s="11" t="n"/>
      <c r="F118" s="11" t="n"/>
      <c r="G118" s="11" t="n"/>
      <c r="H118" s="14" t="n"/>
    </row>
    <row r="119">
      <c r="A119" s="11" t="n"/>
      <c r="B119" s="11" t="n"/>
      <c r="C119" s="11" t="n"/>
      <c r="D119" s="11" t="n"/>
      <c r="E119" s="11" t="n"/>
      <c r="F119" s="11" t="n"/>
      <c r="G119" s="11" t="n"/>
      <c r="H119" s="14" t="n"/>
    </row>
    <row r="120">
      <c r="A120" s="11" t="n"/>
      <c r="B120" s="11" t="n"/>
      <c r="C120" s="11" t="n"/>
      <c r="D120" s="11" t="n"/>
      <c r="E120" s="11" t="n"/>
      <c r="F120" s="11" t="n"/>
      <c r="G120" s="11" t="n"/>
      <c r="H120" s="14" t="n"/>
    </row>
    <row r="121">
      <c r="A121" s="11" t="n"/>
      <c r="B121" s="11" t="n"/>
      <c r="C121" s="11" t="n"/>
      <c r="D121" s="11" t="n"/>
      <c r="E121" s="11" t="n"/>
      <c r="F121" s="11" t="n"/>
      <c r="G121" s="11" t="n"/>
      <c r="H121" s="14" t="n"/>
    </row>
    <row r="122">
      <c r="A122" s="11" t="n"/>
      <c r="B122" s="11" t="n"/>
      <c r="C122" s="11" t="n"/>
      <c r="D122" s="11" t="n"/>
      <c r="E122" s="11" t="n"/>
      <c r="F122" s="11" t="n"/>
      <c r="G122" s="11" t="n"/>
      <c r="H122" s="14" t="n"/>
    </row>
    <row r="123">
      <c r="A123" s="11" t="n"/>
      <c r="B123" s="11" t="n"/>
      <c r="C123" s="11" t="n"/>
      <c r="D123" s="11" t="n"/>
      <c r="E123" s="11" t="n"/>
      <c r="F123" s="11" t="n"/>
      <c r="G123" s="11" t="n"/>
      <c r="H123" s="14" t="n"/>
    </row>
    <row r="124">
      <c r="A124" s="11" t="n"/>
      <c r="B124" s="11" t="n"/>
      <c r="C124" s="11" t="n"/>
      <c r="D124" s="11" t="n"/>
      <c r="E124" s="11" t="n"/>
      <c r="F124" s="11" t="n"/>
      <c r="G124" s="11" t="n"/>
      <c r="H124" s="14" t="n"/>
    </row>
    <row r="125">
      <c r="A125" s="11" t="n"/>
      <c r="B125" s="11" t="n"/>
      <c r="C125" s="11" t="n"/>
      <c r="D125" s="11" t="n"/>
      <c r="E125" s="11" t="n"/>
      <c r="F125" s="11" t="n"/>
      <c r="G125" s="11" t="n"/>
      <c r="H125" s="14" t="n"/>
    </row>
    <row r="126">
      <c r="A126" s="11" t="n"/>
      <c r="B126" s="11" t="n"/>
      <c r="C126" s="11" t="n"/>
      <c r="D126" s="11" t="n"/>
      <c r="E126" s="11" t="n"/>
      <c r="F126" s="11" t="n"/>
      <c r="G126" s="11" t="n"/>
      <c r="H126" s="14" t="n"/>
    </row>
    <row r="127">
      <c r="A127" s="11" t="n"/>
      <c r="B127" s="11" t="n"/>
      <c r="C127" s="11" t="n"/>
      <c r="D127" s="11" t="n"/>
      <c r="E127" s="11" t="n"/>
      <c r="F127" s="11" t="n"/>
      <c r="G127" s="11" t="n"/>
      <c r="H127" s="14" t="n"/>
    </row>
    <row r="128">
      <c r="A128" s="11" t="n"/>
      <c r="B128" s="11" t="n"/>
      <c r="C128" s="11" t="n"/>
      <c r="D128" s="11" t="n"/>
      <c r="E128" s="11" t="n"/>
      <c r="F128" s="11" t="n"/>
      <c r="G128" s="11" t="n"/>
      <c r="H128" s="14" t="n"/>
    </row>
    <row r="129">
      <c r="A129" s="11" t="n"/>
      <c r="B129" s="11" t="n"/>
      <c r="C129" s="11" t="n"/>
      <c r="D129" s="11" t="n"/>
      <c r="E129" s="11" t="n"/>
      <c r="F129" s="11" t="n"/>
      <c r="G129" s="11" t="n"/>
      <c r="H129" s="14" t="n"/>
    </row>
    <row r="130">
      <c r="A130" s="11" t="n"/>
      <c r="B130" s="11" t="n"/>
      <c r="C130" s="11" t="n"/>
      <c r="D130" s="11" t="n"/>
      <c r="E130" s="11" t="n"/>
      <c r="F130" s="11" t="n"/>
      <c r="G130" s="11" t="n"/>
      <c r="H130" s="14" t="n"/>
    </row>
    <row r="131">
      <c r="A131" s="11" t="n"/>
      <c r="B131" s="11" t="n"/>
      <c r="C131" s="11" t="n"/>
      <c r="D131" s="11" t="n"/>
      <c r="E131" s="11" t="n"/>
      <c r="F131" s="11" t="n"/>
      <c r="G131" s="11" t="n"/>
      <c r="H131" s="14" t="n"/>
    </row>
    <row r="132">
      <c r="A132" s="11" t="n"/>
      <c r="B132" s="11" t="n"/>
      <c r="C132" s="11" t="n"/>
      <c r="D132" s="11" t="n"/>
      <c r="E132" s="11" t="n"/>
      <c r="F132" s="11" t="n"/>
      <c r="G132" s="11" t="n"/>
      <c r="H132" s="14" t="n"/>
    </row>
    <row r="133">
      <c r="A133" s="11" t="n"/>
      <c r="B133" s="11" t="n"/>
      <c r="C133" s="11" t="n"/>
      <c r="D133" s="11" t="n"/>
      <c r="E133" s="11" t="n"/>
      <c r="F133" s="11" t="n"/>
      <c r="G133" s="11" t="n"/>
      <c r="H133" s="14" t="n"/>
    </row>
    <row r="134">
      <c r="A134" s="11" t="n"/>
      <c r="B134" s="11" t="n"/>
      <c r="C134" s="11" t="n"/>
      <c r="D134" s="11" t="n"/>
      <c r="E134" s="11" t="n"/>
      <c r="F134" s="11" t="n"/>
      <c r="G134" s="11" t="n"/>
      <c r="H134" s="14" t="n"/>
    </row>
    <row r="135">
      <c r="A135" s="11" t="n"/>
      <c r="B135" s="11" t="n"/>
      <c r="C135" s="11" t="n"/>
      <c r="D135" s="11" t="n"/>
      <c r="E135" s="11" t="n"/>
      <c r="F135" s="11" t="n"/>
      <c r="G135" s="11" t="n"/>
      <c r="H135" s="14" t="n"/>
    </row>
    <row r="136">
      <c r="A136" s="11" t="n"/>
      <c r="B136" s="11" t="n"/>
      <c r="C136" s="11" t="n"/>
      <c r="D136" s="11" t="n"/>
      <c r="E136" s="11" t="n"/>
      <c r="F136" s="11" t="n"/>
      <c r="G136" s="11" t="n"/>
      <c r="H136" s="14" t="n"/>
    </row>
    <row r="137">
      <c r="A137" s="11" t="n"/>
      <c r="B137" s="11" t="n"/>
      <c r="C137" s="11" t="n"/>
      <c r="D137" s="11" t="n"/>
      <c r="E137" s="11" t="n"/>
      <c r="F137" s="11" t="n"/>
      <c r="G137" s="11" t="n"/>
      <c r="H137" s="14" t="n"/>
    </row>
    <row r="138">
      <c r="A138" s="11" t="n"/>
      <c r="B138" s="11" t="n"/>
      <c r="C138" s="11" t="n"/>
      <c r="D138" s="11" t="n"/>
      <c r="E138" s="11" t="n"/>
      <c r="F138" s="11" t="n"/>
      <c r="G138" s="11" t="n"/>
      <c r="H138" s="14" t="n"/>
    </row>
    <row r="139">
      <c r="A139" s="11" t="n"/>
      <c r="B139" s="11" t="n"/>
      <c r="C139" s="11" t="n"/>
      <c r="D139" s="11" t="n"/>
      <c r="E139" s="11" t="n"/>
      <c r="F139" s="11" t="n"/>
      <c r="G139" s="11" t="n"/>
      <c r="H139" s="14" t="n"/>
    </row>
    <row r="140">
      <c r="A140" s="11" t="n"/>
      <c r="B140" s="11" t="n"/>
      <c r="C140" s="11" t="n"/>
      <c r="D140" s="11" t="n"/>
      <c r="E140" s="11" t="n"/>
      <c r="F140" s="11" t="n"/>
      <c r="G140" s="11" t="n"/>
      <c r="H140" s="14" t="n"/>
    </row>
    <row r="141">
      <c r="A141" s="11" t="n"/>
      <c r="B141" s="11" t="n"/>
      <c r="C141" s="11" t="n"/>
      <c r="D141" s="11" t="n"/>
      <c r="E141" s="11" t="n"/>
      <c r="F141" s="11" t="n"/>
      <c r="G141" s="11" t="n"/>
      <c r="H141" s="14" t="n"/>
    </row>
    <row r="142">
      <c r="A142" s="11" t="n"/>
      <c r="B142" s="11" t="n"/>
      <c r="C142" s="11" t="n"/>
      <c r="D142" s="11" t="n"/>
      <c r="E142" s="11" t="n"/>
      <c r="F142" s="11" t="n"/>
      <c r="G142" s="11" t="n"/>
      <c r="H142" s="14" t="n"/>
    </row>
    <row r="143">
      <c r="A143" s="11" t="n"/>
      <c r="B143" s="11" t="n"/>
      <c r="C143" s="11" t="n"/>
      <c r="D143" s="11" t="n"/>
      <c r="E143" s="11" t="n"/>
      <c r="F143" s="11" t="n"/>
      <c r="G143" s="11" t="n"/>
      <c r="H143" s="14" t="n"/>
    </row>
    <row r="144">
      <c r="A144" s="11" t="n"/>
      <c r="B144" s="11" t="n"/>
      <c r="C144" s="11" t="n"/>
      <c r="D144" s="11" t="n"/>
      <c r="E144" s="11" t="n"/>
      <c r="F144" s="11" t="n"/>
      <c r="G144" s="11" t="n"/>
      <c r="H144" s="14" t="n"/>
    </row>
    <row r="145">
      <c r="A145" s="11" t="n"/>
      <c r="B145" s="11" t="n"/>
      <c r="C145" s="11" t="n"/>
      <c r="D145" s="11" t="n"/>
      <c r="E145" s="11" t="n"/>
      <c r="F145" s="11" t="n"/>
      <c r="G145" s="11" t="n"/>
      <c r="H145" s="14" t="n"/>
    </row>
    <row r="146">
      <c r="A146" s="11" t="n"/>
      <c r="B146" s="11" t="n"/>
      <c r="C146" s="11" t="n"/>
      <c r="D146" s="11" t="n"/>
      <c r="E146" s="11" t="n"/>
      <c r="F146" s="11" t="n"/>
      <c r="G146" s="11" t="n"/>
      <c r="H146" s="14" t="n"/>
    </row>
    <row r="147">
      <c r="A147" s="11" t="n"/>
      <c r="B147" s="11" t="n"/>
      <c r="C147" s="11" t="n"/>
      <c r="D147" s="11" t="n"/>
      <c r="E147" s="11" t="n"/>
      <c r="F147" s="11" t="n"/>
      <c r="G147" s="11" t="n"/>
      <c r="H147" s="14" t="n"/>
    </row>
    <row r="148">
      <c r="A148" s="11" t="n"/>
      <c r="B148" s="11" t="n"/>
      <c r="C148" s="11" t="n"/>
      <c r="D148" s="11" t="n"/>
      <c r="E148" s="11" t="n"/>
      <c r="F148" s="11" t="n"/>
      <c r="G148" s="11" t="n"/>
      <c r="H148" s="14" t="n"/>
    </row>
    <row r="149">
      <c r="A149" s="11" t="n"/>
      <c r="B149" s="11" t="n"/>
      <c r="C149" s="11" t="n"/>
      <c r="D149" s="11" t="n"/>
      <c r="E149" s="11" t="n"/>
      <c r="F149" s="11" t="n"/>
      <c r="G149" s="11" t="n"/>
      <c r="H149" s="14" t="n"/>
    </row>
    <row r="150">
      <c r="A150" s="11" t="n"/>
      <c r="B150" s="11" t="n"/>
      <c r="C150" s="11" t="n"/>
      <c r="D150" s="11" t="n"/>
      <c r="E150" s="11" t="n"/>
      <c r="F150" s="11" t="n"/>
      <c r="G150" s="11" t="n"/>
      <c r="H150" s="14" t="n"/>
    </row>
    <row r="151">
      <c r="A151" s="11" t="n"/>
      <c r="B151" s="11" t="n"/>
      <c r="C151" s="11" t="n"/>
      <c r="D151" s="11" t="n"/>
      <c r="E151" s="11" t="n"/>
      <c r="F151" s="11" t="n"/>
      <c r="G151" s="11" t="n"/>
      <c r="H151" s="14" t="n"/>
    </row>
    <row r="152">
      <c r="A152" s="11" t="n"/>
      <c r="B152" s="11" t="n"/>
      <c r="C152" s="11" t="n"/>
      <c r="D152" s="11" t="n"/>
      <c r="E152" s="11" t="n"/>
      <c r="F152" s="11" t="n"/>
      <c r="G152" s="11" t="n"/>
      <c r="H152" s="14" t="n"/>
    </row>
    <row r="153">
      <c r="A153" s="11" t="n"/>
      <c r="B153" s="11" t="n"/>
      <c r="C153" s="11" t="n"/>
      <c r="D153" s="11" t="n"/>
      <c r="E153" s="11" t="n"/>
      <c r="F153" s="11" t="n"/>
      <c r="G153" s="11" t="n"/>
      <c r="H153" s="14" t="n"/>
    </row>
    <row r="154">
      <c r="A154" s="11" t="n"/>
      <c r="B154" s="11" t="n"/>
      <c r="C154" s="11" t="n"/>
      <c r="D154" s="11" t="n"/>
      <c r="E154" s="11" t="n"/>
      <c r="F154" s="11" t="n"/>
      <c r="G154" s="11" t="n"/>
      <c r="H154" s="14" t="n"/>
    </row>
    <row r="155">
      <c r="A155" s="11" t="n"/>
      <c r="B155" s="11" t="n"/>
      <c r="C155" s="11" t="n"/>
      <c r="D155" s="11" t="n"/>
      <c r="E155" s="11" t="n"/>
      <c r="F155" s="11" t="n"/>
      <c r="G155" s="11" t="n"/>
      <c r="H155" s="14" t="n"/>
    </row>
    <row r="156">
      <c r="A156" s="11" t="n"/>
      <c r="B156" s="11" t="n"/>
      <c r="C156" s="11" t="n"/>
      <c r="D156" s="11" t="n"/>
      <c r="E156" s="11" t="n"/>
      <c r="F156" s="11" t="n"/>
      <c r="G156" s="11" t="n"/>
      <c r="H156" s="14" t="n"/>
    </row>
    <row r="157">
      <c r="A157" s="11" t="n"/>
      <c r="B157" s="11" t="n"/>
      <c r="C157" s="11" t="n"/>
      <c r="D157" s="11" t="n"/>
      <c r="E157" s="11" t="n"/>
      <c r="F157" s="11" t="n"/>
      <c r="G157" s="11" t="n"/>
      <c r="H157" s="14" t="n"/>
    </row>
    <row r="158">
      <c r="A158" s="11" t="n"/>
      <c r="B158" s="11" t="n"/>
      <c r="C158" s="11" t="n"/>
      <c r="D158" s="11" t="n"/>
      <c r="E158" s="11" t="n"/>
      <c r="F158" s="11" t="n"/>
      <c r="G158" s="11" t="n"/>
      <c r="H158" s="14" t="n"/>
    </row>
    <row r="159">
      <c r="A159" s="11" t="n"/>
      <c r="B159" s="11" t="n"/>
      <c r="C159" s="11" t="n"/>
      <c r="D159" s="11" t="n"/>
      <c r="E159" s="11" t="n"/>
      <c r="F159" s="11" t="n"/>
      <c r="G159" s="11" t="n"/>
      <c r="H159" s="14" t="n"/>
    </row>
    <row r="160">
      <c r="A160" s="11" t="n"/>
      <c r="B160" s="11" t="n"/>
      <c r="C160" s="11" t="n"/>
      <c r="D160" s="11" t="n"/>
      <c r="E160" s="11" t="n"/>
      <c r="F160" s="11" t="n"/>
      <c r="G160" s="11" t="n"/>
      <c r="H160" s="14" t="n"/>
    </row>
    <row r="161">
      <c r="A161" s="11" t="n"/>
      <c r="B161" s="11" t="n"/>
      <c r="C161" s="11" t="n"/>
      <c r="D161" s="11" t="n"/>
      <c r="E161" s="11" t="n"/>
      <c r="F161" s="11" t="n"/>
      <c r="G161" s="11" t="n"/>
      <c r="H161" s="14" t="n"/>
    </row>
    <row r="162">
      <c r="A162" s="11" t="n"/>
      <c r="B162" s="11" t="n"/>
      <c r="C162" s="11" t="n"/>
      <c r="D162" s="11" t="n"/>
      <c r="E162" s="11" t="n"/>
      <c r="F162" s="11" t="n"/>
      <c r="G162" s="11" t="n"/>
      <c r="H162" s="14" t="n"/>
    </row>
    <row r="163">
      <c r="A163" s="11" t="n"/>
      <c r="B163" s="11" t="n"/>
      <c r="C163" s="11" t="n"/>
      <c r="D163" s="11" t="n"/>
      <c r="E163" s="11" t="n"/>
      <c r="F163" s="11" t="n"/>
      <c r="G163" s="11" t="n"/>
      <c r="H163" s="14" t="n"/>
    </row>
    <row r="164">
      <c r="A164" s="11" t="n"/>
      <c r="B164" s="11" t="n"/>
      <c r="C164" s="11" t="n"/>
      <c r="D164" s="11" t="n"/>
      <c r="E164" s="11" t="n"/>
      <c r="F164" s="11" t="n"/>
      <c r="G164" s="11" t="n"/>
      <c r="H164" s="14" t="n"/>
    </row>
    <row r="165">
      <c r="A165" s="11" t="n"/>
      <c r="B165" s="11" t="n"/>
      <c r="C165" s="11" t="n"/>
      <c r="D165" s="11" t="n"/>
      <c r="E165" s="11" t="n"/>
      <c r="F165" s="11" t="n"/>
      <c r="G165" s="11" t="n"/>
      <c r="H165" s="14" t="n"/>
    </row>
    <row r="166">
      <c r="A166" s="11" t="n"/>
      <c r="B166" s="11" t="n"/>
      <c r="C166" s="11" t="n"/>
      <c r="D166" s="11" t="n"/>
      <c r="E166" s="11" t="n"/>
      <c r="F166" s="11" t="n"/>
      <c r="G166" s="11" t="n"/>
      <c r="H166" s="14" t="n"/>
    </row>
    <row r="167">
      <c r="A167" s="11" t="n"/>
      <c r="B167" s="11" t="n"/>
      <c r="C167" s="11" t="n"/>
      <c r="D167" s="11" t="n"/>
      <c r="E167" s="11" t="n"/>
      <c r="F167" s="11" t="n"/>
      <c r="G167" s="11" t="n"/>
      <c r="H167" s="14" t="n"/>
    </row>
    <row r="168">
      <c r="A168" s="11" t="n"/>
      <c r="B168" s="11" t="n"/>
      <c r="C168" s="11" t="n"/>
      <c r="D168" s="11" t="n"/>
      <c r="E168" s="11" t="n"/>
      <c r="F168" s="11" t="n"/>
      <c r="G168" s="11" t="n"/>
      <c r="H168" s="14" t="n"/>
    </row>
    <row r="169">
      <c r="A169" s="11" t="n"/>
      <c r="B169" s="11" t="n"/>
      <c r="C169" s="11" t="n"/>
      <c r="D169" s="11" t="n"/>
      <c r="E169" s="11" t="n"/>
      <c r="F169" s="11" t="n"/>
      <c r="G169" s="11" t="n"/>
      <c r="H169" s="14" t="n"/>
    </row>
    <row r="170">
      <c r="A170" s="11" t="n"/>
      <c r="B170" s="11" t="n"/>
      <c r="C170" s="11" t="n"/>
      <c r="D170" s="11" t="n"/>
      <c r="E170" s="11" t="n"/>
      <c r="F170" s="11" t="n"/>
      <c r="G170" s="11" t="n"/>
      <c r="H170" s="14" t="n"/>
    </row>
    <row r="171">
      <c r="A171" s="11" t="n"/>
      <c r="B171" s="11" t="n"/>
      <c r="C171" s="11" t="n"/>
      <c r="D171" s="11" t="n"/>
      <c r="E171" s="11" t="n"/>
      <c r="F171" s="11" t="n"/>
      <c r="G171" s="11" t="n"/>
      <c r="H171" s="14" t="n"/>
    </row>
    <row r="172">
      <c r="A172" s="11" t="n"/>
      <c r="B172" s="11" t="n"/>
      <c r="C172" s="11" t="n"/>
      <c r="D172" s="11" t="n"/>
      <c r="E172" s="11" t="n"/>
      <c r="F172" s="11" t="n"/>
      <c r="G172" s="11" t="n"/>
      <c r="H172" s="14" t="n"/>
    </row>
    <row r="173">
      <c r="A173" s="11" t="n"/>
      <c r="B173" s="11" t="n"/>
      <c r="C173" s="11" t="n"/>
      <c r="D173" s="11" t="n"/>
      <c r="E173" s="11" t="n"/>
      <c r="F173" s="11" t="n"/>
      <c r="G173" s="11" t="n"/>
      <c r="H173" s="14" t="n"/>
    </row>
    <row r="174">
      <c r="A174" s="11" t="n"/>
      <c r="B174" s="11" t="n"/>
      <c r="C174" s="11" t="n"/>
      <c r="D174" s="11" t="n"/>
      <c r="E174" s="11" t="n"/>
      <c r="F174" s="11" t="n"/>
      <c r="G174" s="11" t="n"/>
      <c r="H174" s="14" t="n"/>
    </row>
    <row r="175">
      <c r="A175" s="11" t="n"/>
      <c r="B175" s="11" t="n"/>
      <c r="C175" s="11" t="n"/>
      <c r="D175" s="11" t="n"/>
      <c r="E175" s="11" t="n"/>
      <c r="F175" s="11" t="n"/>
      <c r="G175" s="11" t="n"/>
      <c r="H175" s="14" t="n"/>
    </row>
    <row r="176">
      <c r="A176" s="11" t="n"/>
      <c r="B176" s="11" t="n"/>
      <c r="C176" s="11" t="n"/>
      <c r="D176" s="11" t="n"/>
      <c r="E176" s="11" t="n"/>
      <c r="F176" s="11" t="n"/>
      <c r="G176" s="11" t="n"/>
      <c r="H176" s="14" t="n"/>
    </row>
    <row r="177">
      <c r="A177" s="11" t="n"/>
      <c r="B177" s="11" t="n"/>
      <c r="C177" s="11" t="n"/>
      <c r="D177" s="11" t="n"/>
      <c r="E177" s="11" t="n"/>
      <c r="F177" s="11" t="n"/>
      <c r="G177" s="11" t="n"/>
      <c r="H177" s="14" t="n"/>
    </row>
    <row r="178">
      <c r="A178" s="11" t="n"/>
      <c r="B178" s="11" t="n"/>
      <c r="C178" s="11" t="n"/>
      <c r="D178" s="11" t="n"/>
      <c r="E178" s="11" t="n"/>
      <c r="F178" s="11" t="n"/>
      <c r="G178" s="11" t="n"/>
      <c r="H178" s="14" t="n"/>
    </row>
    <row r="179">
      <c r="A179" s="11" t="n"/>
      <c r="B179" s="11" t="n"/>
      <c r="C179" s="11" t="n"/>
      <c r="D179" s="11" t="n"/>
      <c r="E179" s="11" t="n"/>
      <c r="F179" s="11" t="n"/>
      <c r="G179" s="11" t="n"/>
      <c r="H179" s="14" t="n"/>
    </row>
    <row r="180">
      <c r="A180" s="11" t="n"/>
      <c r="B180" s="11" t="n"/>
      <c r="C180" s="11" t="n"/>
      <c r="D180" s="11" t="n"/>
      <c r="E180" s="11" t="n"/>
      <c r="F180" s="11" t="n"/>
      <c r="G180" s="11" t="n"/>
      <c r="H180" s="14" t="n"/>
    </row>
    <row r="181">
      <c r="A181" s="11" t="n"/>
      <c r="B181" s="11" t="n"/>
      <c r="C181" s="11" t="n"/>
      <c r="D181" s="11" t="n"/>
      <c r="E181" s="11" t="n"/>
      <c r="F181" s="11" t="n"/>
      <c r="G181" s="11" t="n"/>
      <c r="H181" s="14" t="n"/>
    </row>
    <row r="182">
      <c r="A182" s="11" t="n"/>
      <c r="B182" s="11" t="n"/>
      <c r="C182" s="11" t="n"/>
      <c r="D182" s="11" t="n"/>
      <c r="E182" s="11" t="n"/>
      <c r="F182" s="11" t="n"/>
      <c r="G182" s="11" t="n"/>
      <c r="H182" s="14" t="n"/>
    </row>
    <row r="183">
      <c r="A183" s="11" t="n"/>
      <c r="B183" s="11" t="n"/>
      <c r="C183" s="11" t="n"/>
      <c r="D183" s="11" t="n"/>
      <c r="E183" s="11" t="n"/>
      <c r="F183" s="11" t="n"/>
      <c r="G183" s="11" t="n"/>
      <c r="H183" s="14" t="n"/>
    </row>
    <row r="184">
      <c r="A184" s="11" t="n"/>
      <c r="B184" s="11" t="n"/>
      <c r="C184" s="11" t="n"/>
      <c r="D184" s="11" t="n"/>
      <c r="E184" s="11" t="n"/>
      <c r="F184" s="11" t="n"/>
      <c r="G184" s="11" t="n"/>
      <c r="H184" s="14" t="n"/>
    </row>
    <row r="185">
      <c r="A185" s="11" t="n"/>
      <c r="B185" s="11" t="n"/>
      <c r="C185" s="11" t="n"/>
      <c r="D185" s="11" t="n"/>
      <c r="E185" s="11" t="n"/>
      <c r="F185" s="11" t="n"/>
      <c r="G185" s="11" t="n"/>
      <c r="H185" s="14" t="n"/>
    </row>
    <row r="186">
      <c r="A186" s="11" t="n"/>
      <c r="B186" s="11" t="n"/>
      <c r="C186" s="11" t="n"/>
      <c r="D186" s="11" t="n"/>
      <c r="E186" s="11" t="n"/>
      <c r="F186" s="11" t="n"/>
      <c r="G186" s="11" t="n"/>
      <c r="H186" s="14" t="n"/>
    </row>
    <row r="187">
      <c r="A187" s="11" t="n"/>
      <c r="B187" s="11" t="n"/>
      <c r="C187" s="11" t="n"/>
      <c r="D187" s="11" t="n"/>
      <c r="E187" s="11" t="n"/>
      <c r="F187" s="11" t="n"/>
      <c r="G187" s="11" t="n"/>
      <c r="H187" s="14" t="n"/>
    </row>
    <row r="188">
      <c r="A188" s="11" t="n"/>
      <c r="B188" s="11" t="n"/>
      <c r="C188" s="11" t="n"/>
      <c r="D188" s="11" t="n"/>
      <c r="E188" s="11" t="n"/>
      <c r="F188" s="11" t="n"/>
      <c r="G188" s="11" t="n"/>
      <c r="H188" s="14" t="n"/>
    </row>
    <row r="189">
      <c r="A189" s="11" t="n"/>
      <c r="B189" s="11" t="n"/>
      <c r="C189" s="11" t="n"/>
      <c r="D189" s="11" t="n"/>
      <c r="E189" s="11" t="n"/>
      <c r="F189" s="11" t="n"/>
      <c r="G189" s="11" t="n"/>
      <c r="H189" s="14" t="n"/>
    </row>
    <row r="190">
      <c r="A190" s="11" t="n"/>
      <c r="B190" s="11" t="n"/>
      <c r="C190" s="11" t="n"/>
      <c r="D190" s="11" t="n"/>
      <c r="E190" s="11" t="n"/>
      <c r="F190" s="11" t="n"/>
      <c r="G190" s="11" t="n"/>
      <c r="H190" s="14" t="n"/>
    </row>
    <row r="191">
      <c r="A191" s="11" t="n"/>
      <c r="B191" s="11" t="n"/>
      <c r="C191" s="11" t="n"/>
      <c r="D191" s="11" t="n"/>
      <c r="E191" s="11" t="n"/>
      <c r="F191" s="11" t="n"/>
      <c r="G191" s="11" t="n"/>
      <c r="H191" s="14" t="n"/>
    </row>
    <row r="192">
      <c r="A192" s="11" t="n"/>
      <c r="B192" s="11" t="n"/>
      <c r="C192" s="11" t="n"/>
      <c r="D192" s="11" t="n"/>
      <c r="E192" s="11" t="n"/>
      <c r="F192" s="11" t="n"/>
      <c r="G192" s="11" t="n"/>
      <c r="H192" s="14" t="n"/>
    </row>
    <row r="193">
      <c r="A193" s="11" t="n"/>
      <c r="B193" s="11" t="n"/>
      <c r="C193" s="11" t="n"/>
      <c r="D193" s="11" t="n"/>
      <c r="E193" s="11" t="n"/>
      <c r="F193" s="11" t="n"/>
      <c r="G193" s="11" t="n"/>
      <c r="H193" s="14" t="n"/>
    </row>
    <row r="194">
      <c r="A194" s="11" t="n"/>
      <c r="B194" s="11" t="n"/>
      <c r="C194" s="11" t="n"/>
      <c r="D194" s="11" t="n"/>
      <c r="E194" s="11" t="n"/>
      <c r="F194" s="11" t="n"/>
      <c r="G194" s="11" t="n"/>
      <c r="H194" s="14" t="n"/>
    </row>
    <row r="195">
      <c r="A195" s="11" t="n"/>
      <c r="B195" s="11" t="n"/>
      <c r="C195" s="11" t="n"/>
      <c r="D195" s="11" t="n"/>
      <c r="E195" s="11" t="n"/>
      <c r="F195" s="11" t="n"/>
      <c r="G195" s="11" t="n"/>
      <c r="H195" s="14" t="n"/>
    </row>
    <row r="196">
      <c r="A196" s="11" t="n"/>
      <c r="B196" s="11" t="n"/>
      <c r="C196" s="11" t="n"/>
      <c r="D196" s="11" t="n"/>
      <c r="E196" s="11" t="n"/>
      <c r="F196" s="11" t="n"/>
      <c r="G196" s="11" t="n"/>
      <c r="H196" s="14" t="n"/>
    </row>
    <row r="197">
      <c r="A197" s="11" t="n"/>
      <c r="B197" s="11" t="n"/>
      <c r="C197" s="11" t="n"/>
      <c r="D197" s="11" t="n"/>
      <c r="E197" s="11" t="n"/>
      <c r="F197" s="11" t="n"/>
      <c r="G197" s="11" t="n"/>
      <c r="H197" s="14" t="n"/>
    </row>
    <row r="198">
      <c r="A198" s="11" t="n"/>
      <c r="B198" s="11" t="n"/>
      <c r="C198" s="11" t="n"/>
      <c r="D198" s="11" t="n"/>
      <c r="E198" s="11" t="n"/>
      <c r="F198" s="11" t="n"/>
      <c r="G198" s="11" t="n"/>
      <c r="H198" s="14" t="n"/>
    </row>
    <row r="199">
      <c r="A199" s="11" t="n"/>
      <c r="B199" s="11" t="n"/>
      <c r="C199" s="11" t="n"/>
      <c r="D199" s="11" t="n"/>
      <c r="E199" s="11" t="n"/>
      <c r="F199" s="11" t="n"/>
      <c r="G199" s="11" t="n"/>
      <c r="H199" s="14" t="n"/>
    </row>
    <row r="200">
      <c r="A200" s="11" t="n"/>
      <c r="B200" s="11" t="n"/>
      <c r="C200" s="11" t="n"/>
      <c r="D200" s="11" t="n"/>
      <c r="E200" s="11" t="n"/>
      <c r="F200" s="11" t="n"/>
      <c r="G200" s="11" t="n"/>
      <c r="H200" s="14" t="n"/>
    </row>
    <row r="201">
      <c r="A201" s="11" t="n"/>
      <c r="B201" s="11" t="n"/>
      <c r="C201" s="11" t="n"/>
      <c r="D201" s="11" t="n"/>
      <c r="E201" s="11" t="n"/>
      <c r="F201" s="11" t="n"/>
      <c r="G201" s="11" t="n"/>
      <c r="H201" s="14" t="n"/>
    </row>
    <row r="202">
      <c r="A202" s="11" t="n"/>
      <c r="B202" s="11" t="n"/>
      <c r="C202" s="11" t="n"/>
      <c r="D202" s="11" t="n"/>
      <c r="E202" s="11" t="n"/>
      <c r="F202" s="11" t="n"/>
      <c r="G202" s="11" t="n"/>
      <c r="H202" s="14" t="n"/>
    </row>
  </sheetData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2025-12-16T10:27:20Z</dcterms:created>
  <dcterms:modified xmlns:dcterms="http://purl.org/dc/terms/" xmlns:xsi="http://www.w3.org/2001/XMLSchema-instance" xsi:type="dcterms:W3CDTF">2025-12-16T10:27:27Z</dcterms:modified>
</cp:coreProperties>
</file>