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drawings/drawing2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ash_Transactions" sheetId="2" state="visible" r:id="rId2"/>
    <sheet xmlns:r="http://schemas.openxmlformats.org/officeDocument/2006/relationships" name="Bank_Accounts" sheetId="3" state="visible" r:id="rId3"/>
    <sheet xmlns:r="http://schemas.openxmlformats.org/officeDocument/2006/relationships" name="COA_Cashflow" sheetId="4" state="visible" r:id="rId4"/>
    <sheet xmlns:r="http://schemas.openxmlformats.org/officeDocument/2006/relationships" name="Cost_Centers" sheetId="5" state="visible" r:id="rId5"/>
    <sheet xmlns:r="http://schemas.openxmlformats.org/officeDocument/2006/relationships" name="Projects" sheetId="6" state="visible" r:id="rId6"/>
    <sheet xmlns:r="http://schemas.openxmlformats.org/officeDocument/2006/relationships" name="Customers" sheetId="7" state="visible" r:id="rId7"/>
    <sheet xmlns:r="http://schemas.openxmlformats.org/officeDocument/2006/relationships" name="Vendors" sheetId="8" state="visible" r:id="rId8"/>
    <sheet xmlns:r="http://schemas.openxmlformats.org/officeDocument/2006/relationships" name="AR_Invoices" sheetId="9" state="visible" r:id="rId9"/>
    <sheet xmlns:r="http://schemas.openxmlformats.org/officeDocument/2006/relationships" name="AP_Bills" sheetId="10" state="visible" r:id="rId10"/>
    <sheet xmlns:r="http://schemas.openxmlformats.org/officeDocument/2006/relationships" name="Forecast_12w" sheetId="11" state="visible" r:id="rId11"/>
    <sheet xmlns:r="http://schemas.openxmlformats.org/officeDocument/2006/relationships" name="Cashflow_Statement" sheetId="12" state="visible" r:id="rId12"/>
    <sheet xmlns:r="http://schemas.openxmlformats.org/officeDocument/2006/relationships" name="Settings" sheetId="13" state="visible" r:id="rId13"/>
    <sheet xmlns:r="http://schemas.openxmlformats.org/officeDocument/2006/relationships" name="Hướng dẫn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 &quot;₫&quot;;[Red](#,##0 &quot;₫&quot;);&quot;-&quot;"/>
    <numFmt numFmtId="167" formatCode="mm/yyyy"/>
  </numFmts>
  <fonts count="7">
    <font>
      <name val="Calibri"/>
      <family val="2"/>
      <color theme="1"/>
      <sz val="11"/>
      <scheme val="minor"/>
    </font>
    <font>
      <b val="1"/>
      <sz val="14"/>
    </font>
    <font>
      <color rgb="000000FF"/>
    </font>
    <font>
      <b val="1"/>
      <color rgb="00FFFFFF"/>
    </font>
    <font>
      <b val="1"/>
      <color rgb="001F4E79"/>
    </font>
    <font>
      <b val="1"/>
    </font>
    <font>
      <b val="1"/>
      <sz val="16"/>
    </font>
  </fonts>
  <fills count="4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6" fillId="2" borderId="0" pivotButton="0" quotePrefix="0" xfId="0"/>
    <xf numFmtId="167" fontId="2" fillId="0" borderId="0" pivotButton="0" quotePrefix="0" xfId="0"/>
    <xf numFmtId="0" fontId="5" fillId="0" borderId="0" pivotButton="0" quotePrefix="0" xfId="0"/>
    <xf numFmtId="166" fontId="4" fillId="0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right" vertical="center"/>
    </xf>
    <xf numFmtId="0" fontId="1" fillId="2" borderId="0" pivotButton="0" quotePrefix="0" xfId="0"/>
    <xf numFmtId="165" fontId="2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6" fontId="2" fillId="0" borderId="1" applyAlignment="1" pivotButton="0" quotePrefix="0" xfId="0">
      <alignment vertical="center"/>
    </xf>
    <xf numFmtId="9" fontId="2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7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9" fontId="0" fillId="0" borderId="1" applyAlignment="1" pivotButton="0" quotePrefix="0" xfId="0">
      <alignment vertical="center"/>
    </xf>
    <xf numFmtId="165" fontId="0" fillId="0" borderId="0" pivotButton="0" quotePrefix="0" xfId="0"/>
    <xf numFmtId="166" fontId="4" fillId="0" borderId="0" pivotButton="0" quotePrefix="0" xfId="0"/>
    <xf numFmtId="0" fontId="0" fillId="0" borderId="1" pivotButton="0" quotePrefix="0" xfId="0"/>
    <xf numFmtId="0" fontId="5" fillId="0" borderId="1" pivotButton="0" quotePrefix="0" xfId="0"/>
    <xf numFmtId="166" fontId="5" fillId="0" borderId="1" pivotButton="0" quotePrefix="0" xfId="0"/>
    <xf numFmtId="0" fontId="2" fillId="0" borderId="0" pivotButton="0" quotePrefix="0" xfId="0"/>
    <xf numFmtId="165" fontId="2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FFF2CC"/>
        </patternFill>
      </fill>
    </dxf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Dòng tiền ròng theo tháng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'Dashboard'!$D$6:$D$17</f>
            </numRef>
          </cat>
          <val>
            <numRef>
              <f>'Dashboard'!$G$6:$G$17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Tháng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Tiền cuối kỳ dự báo</a:t>
            </a:r>
          </a:p>
        </rich>
      </tx>
    </title>
    <plotArea>
      <lineChart>
        <grouping val="standard"/>
        <ser>
          <idx val="0"/>
          <order val="0"/>
          <tx>
            <strRef>
              <f>'Forecast_12w'!G6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'Forecast_12w'!$A$7:$A$18</f>
            </numRef>
          </cat>
          <val>
            <numRef>
              <f>'Forecast_12w'!$G$7:$G$18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Tuần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CashTx" displayName="tblCashTx" ref="A2:S502" headerRowCount="1">
  <autoFilter ref="A2:S502"/>
  <tableColumns count="19">
    <tableColumn id="1" name="Ngày"/>
    <tableColumn id="2" name="Số chứng từ"/>
    <tableColumn id="3" name="Diễn giải"/>
    <tableColumn id="4" name="Loại (Thu/Chi/Chuyển)"/>
    <tableColumn id="5" name="Tài khoản"/>
    <tableColumn id="6" name="Từ TK (Chuyển)"/>
    <tableColumn id="7" name="Đến TK (Chuyển)"/>
    <tableColumn id="8" name="Danh mục dòng tiền"/>
    <tableColumn id="9" name="Nhóm (tự điền)"/>
    <tableColumn id="10" name="Trung tâm chi phí"/>
    <tableColumn id="11" name="Dự án"/>
    <tableColumn id="12" name="Khách hàng"/>
    <tableColumn id="13" name="Nhà cung cấp"/>
    <tableColumn id="14" name="Giá trị trước VAT"/>
    <tableColumn id="15" name="VAT %"/>
    <tableColumn id="16" name="Tiền VAT"/>
    <tableColumn id="17" name="Tổng tiền (Cash)"/>
    <tableColumn id="18" name="Ghi chú"/>
    <tableColumn id="19" name="Thán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blBankAccounts" displayName="tblBankAccounts" ref="A2:H52" headerRowCount="1">
  <autoFilter ref="A2:H52"/>
  <tableColumns count="8">
    <tableColumn id="1" name="Tài khoản"/>
    <tableColumn id="2" name="Loại"/>
    <tableColumn id="3" name="Ngân hàng"/>
    <tableColumn id="4" name="Số tài khoản"/>
    <tableColumn id="5" name="Tiền tệ"/>
    <tableColumn id="6" name="Số dư đầu kỳ"/>
    <tableColumn id="7" name="Số dư hiện tại"/>
    <tableColumn id="8" name="Ghi chú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blCOA" displayName="tblCOA" ref="A2:E15" headerRowCount="1">
  <autoFilter ref="A2:E15"/>
  <tableColumns count="5">
    <tableColumn id="1" name="Nhóm"/>
    <tableColumn id="2" name="Danh mục"/>
    <tableColumn id="3" name="Chi tiết"/>
    <tableColumn id="4" name="Mặc định (Thu/Chi)"/>
    <tableColumn id="5" name="Ghi chú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blCost_Centers" displayName="tblCost_Centers" ref="A2:C7" headerRowCount="1">
  <autoFilter ref="A2:C7"/>
  <tableColumns count="3">
    <tableColumn id="1" name="Trung tâm chi phí"/>
    <tableColumn id="2" name="Mã (tuỳ chọn)"/>
    <tableColumn id="3" name="Ghi chú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blProjects" displayName="tblProjects" ref="A2:C5" headerRowCount="1">
  <autoFilter ref="A2:C5"/>
  <tableColumns count="3">
    <tableColumn id="1" name="Dự án"/>
    <tableColumn id="2" name="Mã (tuỳ chọn)"/>
    <tableColumn id="3" name="Ghi chú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blCustomers" displayName="tblCustomers" ref="A2:C5" headerRowCount="1">
  <autoFilter ref="A2:C5"/>
  <tableColumns count="3">
    <tableColumn id="1" name="Khách hàng"/>
    <tableColumn id="2" name="Mã (tuỳ chọn)"/>
    <tableColumn id="3" name="Ghi chú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blVendors" displayName="tblVendors" ref="A2:C5" headerRowCount="1">
  <autoFilter ref="A2:C5"/>
  <tableColumns count="3">
    <tableColumn id="1" name="Nhà cung cấp"/>
    <tableColumn id="2" name="Mã (tuỳ chọn)"/>
    <tableColumn id="3" name="Ghi chú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blARInvoices" displayName="tblARInvoices" ref="A2:N302" headerRowCount="1">
  <autoFilter ref="A2:N302"/>
  <tableColumns count="14">
    <tableColumn id="1" name="Số HĐ"/>
    <tableColumn id="2" name="Khách hàng"/>
    <tableColumn id="3" name="Ngày HĐ"/>
    <tableColumn id="4" name="Hạn thanh toán"/>
    <tableColumn id="5" name="Giá trị trước VAT"/>
    <tableColumn id="6" name="VAT %"/>
    <tableColumn id="7" name="Tiền VAT"/>
    <tableColumn id="8" name="Tổng HĐ"/>
    <tableColumn id="9" name="Đã thu"/>
    <tableColumn id="10" name="Còn phải thu"/>
    <tableColumn id="11" name="Trạng thái"/>
    <tableColumn id="12" name="Ngày dự kiến thu"/>
    <tableColumn id="13" name="Ngày thu thực tế"/>
    <tableColumn id="14" name="Ghi chú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tblAPBills" displayName="tblAPBills" ref="A2:N302" headerRowCount="1">
  <autoFilter ref="A2:N302"/>
  <tableColumns count="14">
    <tableColumn id="1" name="Số CT"/>
    <tableColumn id="2" name="Nhà cung cấp"/>
    <tableColumn id="3" name="Ngày CT"/>
    <tableColumn id="4" name="Hạn thanh toán"/>
    <tableColumn id="5" name="Giá trị trước VAT"/>
    <tableColumn id="6" name="VAT %"/>
    <tableColumn id="7" name="Tiền VAT"/>
    <tableColumn id="8" name="Tổng CT"/>
    <tableColumn id="9" name="Đã trả"/>
    <tableColumn id="10" name="Còn phải trả"/>
    <tableColumn id="11" name="Trạng thái"/>
    <tableColumn id="12" name="Ngày dự kiến trả"/>
    <tableColumn id="13" name="Ngày trả thực tế"/>
    <tableColumn id="14" name="Ghi chú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6" customWidth="1" min="4" max="4"/>
    <col width="16" customWidth="1" min="5" max="5"/>
    <col width="16" customWidth="1" min="6" max="6"/>
    <col width="16" customWidth="1" min="7" max="7"/>
    <col width="8" customWidth="1" min="8" max="8"/>
  </cols>
  <sheetData>
    <row r="1">
      <c r="A1" s="1" t="inlineStr">
        <is>
          <t>DASHBOARD DÒNG TIỀN DOANH NGHIỆP</t>
        </is>
      </c>
    </row>
    <row r="3">
      <c r="A3" t="inlineStr">
        <is>
          <t>Tháng báo cáo:</t>
        </is>
      </c>
      <c r="B3" s="2">
        <f>Settings!B5</f>
        <v/>
      </c>
      <c r="D3" s="3" t="inlineStr">
        <is>
          <t>Xu hướng 12 tháng</t>
        </is>
      </c>
    </row>
    <row r="5">
      <c r="A5" s="3" t="inlineStr">
        <is>
          <t>Tổng Thu (tháng)</t>
        </is>
      </c>
      <c r="B5" s="4">
        <f>SUMIFS(Cash_Transactions!$Q$3:$Q$502,Cash_Transactions!$D$3:$D$502,"Thu",Cash_Transactions!$S$3:$S$502,Settings!$B$5)</f>
        <v/>
      </c>
      <c r="D5" s="5" t="inlineStr">
        <is>
          <t>Tháng</t>
        </is>
      </c>
      <c r="E5" s="5" t="inlineStr">
        <is>
          <t>Thu</t>
        </is>
      </c>
      <c r="F5" s="5" t="inlineStr">
        <is>
          <t>Chi</t>
        </is>
      </c>
      <c r="G5" s="5" t="inlineStr">
        <is>
          <t>Ròng</t>
        </is>
      </c>
    </row>
    <row r="6">
      <c r="A6" s="3" t="inlineStr">
        <is>
          <t>Tổng Chi (tháng)</t>
        </is>
      </c>
      <c r="B6" s="4">
        <f>SUMIFS(Cash_Transactions!$Q$3:$Q$502,Cash_Transactions!$D$3:$D$502,"Chi",Cash_Transactions!$S$3:$S$502,Settings!$B$5)</f>
        <v/>
      </c>
      <c r="D6" s="6">
        <f>EDATE(Settings!$B$5,-11)</f>
        <v/>
      </c>
      <c r="E6" s="7">
        <f>SUMIFS(Cash_Transactions!$Q$3:$Q$502,Cash_Transactions!$D$3:$D$502,"Thu",Cash_Transactions!$S$3:$S$502,$D6)</f>
        <v/>
      </c>
      <c r="F6" s="7">
        <f>SUMIFS(Cash_Transactions!$Q$3:$Q$502,Cash_Transactions!$D$3:$D$502,"Chi",Cash_Transactions!$S$3:$S$502,$D6)</f>
        <v/>
      </c>
      <c r="G6" s="7">
        <f>E6-F6</f>
        <v/>
      </c>
    </row>
    <row r="7">
      <c r="A7" s="3" t="inlineStr">
        <is>
          <t>Dòng tiền ròng (tháng)</t>
        </is>
      </c>
      <c r="B7" s="4">
        <f>B5-B6</f>
        <v/>
      </c>
      <c r="D7" s="6">
        <f>EDATE(Settings!$B$5,-10)</f>
        <v/>
      </c>
      <c r="E7" s="7">
        <f>SUMIFS(Cash_Transactions!$Q$3:$Q$502,Cash_Transactions!$D$3:$D$502,"Thu",Cash_Transactions!$S$3:$S$502,$D7)</f>
        <v/>
      </c>
      <c r="F7" s="7">
        <f>SUMIFS(Cash_Transactions!$Q$3:$Q$502,Cash_Transactions!$D$3:$D$502,"Chi",Cash_Transactions!$S$3:$S$502,$D7)</f>
        <v/>
      </c>
      <c r="G7" s="7">
        <f>E7-F7</f>
        <v/>
      </c>
    </row>
    <row r="8">
      <c r="A8" s="3" t="inlineStr">
        <is>
          <t>Số dư tiền hiện tại</t>
        </is>
      </c>
      <c r="B8" s="4">
        <f>SUM(Bank_Accounts!G3:G52)</f>
        <v/>
      </c>
      <c r="D8" s="6">
        <f>EDATE(Settings!$B$5,-9)</f>
        <v/>
      </c>
      <c r="E8" s="7">
        <f>SUMIFS(Cash_Transactions!$Q$3:$Q$502,Cash_Transactions!$D$3:$D$502,"Thu",Cash_Transactions!$S$3:$S$502,$D8)</f>
        <v/>
      </c>
      <c r="F8" s="7">
        <f>SUMIFS(Cash_Transactions!$Q$3:$Q$502,Cash_Transactions!$D$3:$D$502,"Chi",Cash_Transactions!$S$3:$S$502,$D8)</f>
        <v/>
      </c>
      <c r="G8" s="7">
        <f>E8-F8</f>
        <v/>
      </c>
    </row>
    <row r="9">
      <c r="A9" s="3" t="inlineStr">
        <is>
          <t>Chuyển nội bộ (tháng)</t>
        </is>
      </c>
      <c r="B9" s="4">
        <f>SUMIFS(Cash_Transactions!$Q$3:$Q$502,Cash_Transactions!$D$3:$D$502,"Chuyển",Cash_Transactions!$S$3:$S$502,Settings!$B$5)</f>
        <v/>
      </c>
      <c r="D9" s="6">
        <f>EDATE(Settings!$B$5,-8)</f>
        <v/>
      </c>
      <c r="E9" s="7">
        <f>SUMIFS(Cash_Transactions!$Q$3:$Q$502,Cash_Transactions!$D$3:$D$502,"Thu",Cash_Transactions!$S$3:$S$502,$D9)</f>
        <v/>
      </c>
      <c r="F9" s="7">
        <f>SUMIFS(Cash_Transactions!$Q$3:$Q$502,Cash_Transactions!$D$3:$D$502,"Chi",Cash_Transactions!$S$3:$S$502,$D9)</f>
        <v/>
      </c>
      <c r="G9" s="7">
        <f>E9-F9</f>
        <v/>
      </c>
    </row>
    <row r="10">
      <c r="D10" s="6">
        <f>EDATE(Settings!$B$5,-7)</f>
        <v/>
      </c>
      <c r="E10" s="7">
        <f>SUMIFS(Cash_Transactions!$Q$3:$Q$502,Cash_Transactions!$D$3:$D$502,"Thu",Cash_Transactions!$S$3:$S$502,$D10)</f>
        <v/>
      </c>
      <c r="F10" s="7">
        <f>SUMIFS(Cash_Transactions!$Q$3:$Q$502,Cash_Transactions!$D$3:$D$502,"Chi",Cash_Transactions!$S$3:$S$502,$D10)</f>
        <v/>
      </c>
      <c r="G10" s="7">
        <f>E10-F10</f>
        <v/>
      </c>
    </row>
    <row r="11">
      <c r="D11" s="6">
        <f>EDATE(Settings!$B$5,-6)</f>
        <v/>
      </c>
      <c r="E11" s="7">
        <f>SUMIFS(Cash_Transactions!$Q$3:$Q$502,Cash_Transactions!$D$3:$D$502,"Thu",Cash_Transactions!$S$3:$S$502,$D11)</f>
        <v/>
      </c>
      <c r="F11" s="7">
        <f>SUMIFS(Cash_Transactions!$Q$3:$Q$502,Cash_Transactions!$D$3:$D$502,"Chi",Cash_Transactions!$S$3:$S$502,$D11)</f>
        <v/>
      </c>
      <c r="G11" s="7">
        <f>E11-F11</f>
        <v/>
      </c>
    </row>
    <row r="12">
      <c r="D12" s="6">
        <f>EDATE(Settings!$B$5,-5)</f>
        <v/>
      </c>
      <c r="E12" s="7">
        <f>SUMIFS(Cash_Transactions!$Q$3:$Q$502,Cash_Transactions!$D$3:$D$502,"Thu",Cash_Transactions!$S$3:$S$502,$D12)</f>
        <v/>
      </c>
      <c r="F12" s="7">
        <f>SUMIFS(Cash_Transactions!$Q$3:$Q$502,Cash_Transactions!$D$3:$D$502,"Chi",Cash_Transactions!$S$3:$S$502,$D12)</f>
        <v/>
      </c>
      <c r="G12" s="7">
        <f>E12-F12</f>
        <v/>
      </c>
    </row>
    <row r="13">
      <c r="D13" s="6">
        <f>EDATE(Settings!$B$5,-4)</f>
        <v/>
      </c>
      <c r="E13" s="7">
        <f>SUMIFS(Cash_Transactions!$Q$3:$Q$502,Cash_Transactions!$D$3:$D$502,"Thu",Cash_Transactions!$S$3:$S$502,$D13)</f>
        <v/>
      </c>
      <c r="F13" s="7">
        <f>SUMIFS(Cash_Transactions!$Q$3:$Q$502,Cash_Transactions!$D$3:$D$502,"Chi",Cash_Transactions!$S$3:$S$502,$D13)</f>
        <v/>
      </c>
      <c r="G13" s="7">
        <f>E13-F13</f>
        <v/>
      </c>
    </row>
    <row r="14">
      <c r="D14" s="6">
        <f>EDATE(Settings!$B$5,-3)</f>
        <v/>
      </c>
      <c r="E14" s="7">
        <f>SUMIFS(Cash_Transactions!$Q$3:$Q$502,Cash_Transactions!$D$3:$D$502,"Thu",Cash_Transactions!$S$3:$S$502,$D14)</f>
        <v/>
      </c>
      <c r="F14" s="7">
        <f>SUMIFS(Cash_Transactions!$Q$3:$Q$502,Cash_Transactions!$D$3:$D$502,"Chi",Cash_Transactions!$S$3:$S$502,$D14)</f>
        <v/>
      </c>
      <c r="G14" s="7">
        <f>E14-F14</f>
        <v/>
      </c>
    </row>
    <row r="15">
      <c r="D15" s="6">
        <f>EDATE(Settings!$B$5,-2)</f>
        <v/>
      </c>
      <c r="E15" s="7">
        <f>SUMIFS(Cash_Transactions!$Q$3:$Q$502,Cash_Transactions!$D$3:$D$502,"Thu",Cash_Transactions!$S$3:$S$502,$D15)</f>
        <v/>
      </c>
      <c r="F15" s="7">
        <f>SUMIFS(Cash_Transactions!$Q$3:$Q$502,Cash_Transactions!$D$3:$D$502,"Chi",Cash_Transactions!$S$3:$S$502,$D15)</f>
        <v/>
      </c>
      <c r="G15" s="7">
        <f>E15-F15</f>
        <v/>
      </c>
    </row>
    <row r="16">
      <c r="D16" s="6">
        <f>EDATE(Settings!$B$5,-1)</f>
        <v/>
      </c>
      <c r="E16" s="7">
        <f>SUMIFS(Cash_Transactions!$Q$3:$Q$502,Cash_Transactions!$D$3:$D$502,"Thu",Cash_Transactions!$S$3:$S$502,$D16)</f>
        <v/>
      </c>
      <c r="F16" s="7">
        <f>SUMIFS(Cash_Transactions!$Q$3:$Q$502,Cash_Transactions!$D$3:$D$502,"Chi",Cash_Transactions!$S$3:$S$502,$D16)</f>
        <v/>
      </c>
      <c r="G16" s="7">
        <f>E16-F16</f>
        <v/>
      </c>
    </row>
    <row r="17">
      <c r="D17" s="6">
        <f>EDATE(Settings!$B$5,0)</f>
        <v/>
      </c>
      <c r="E17" s="7">
        <f>SUMIFS(Cash_Transactions!$Q$3:$Q$502,Cash_Transactions!$D$3:$D$502,"Thu",Cash_Transactions!$S$3:$S$502,$D17)</f>
        <v/>
      </c>
      <c r="F17" s="7">
        <f>SUMIFS(Cash_Transactions!$Q$3:$Q$502,Cash_Transactions!$D$3:$D$502,"Chi",Cash_Transactions!$S$3:$S$502,$D17)</f>
        <v/>
      </c>
      <c r="G17" s="7">
        <f>E17-F17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3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2" customWidth="1" min="3" max="3"/>
    <col width="14" customWidth="1" min="4" max="4"/>
    <col width="18" customWidth="1" min="5" max="5"/>
    <col width="10" customWidth="1" min="6" max="6"/>
    <col width="14" customWidth="1" min="7" max="7"/>
    <col width="16" customWidth="1" min="8" max="8"/>
    <col width="14" customWidth="1" min="9" max="9"/>
    <col width="16" customWidth="1" min="10" max="10"/>
    <col width="14" customWidth="1" min="11" max="11"/>
    <col width="16" customWidth="1" min="12" max="12"/>
    <col width="16" customWidth="1" min="13" max="13"/>
    <col width="24" customWidth="1" min="14" max="14"/>
  </cols>
  <sheetData>
    <row r="1">
      <c r="A1" s="8" t="inlineStr">
        <is>
          <t>CÔNG NỢ PHẢI TRẢ (AP BILLS)</t>
        </is>
      </c>
    </row>
    <row r="2">
      <c r="A2" s="5" t="inlineStr">
        <is>
          <t>Số CT</t>
        </is>
      </c>
      <c r="B2" s="5" t="inlineStr">
        <is>
          <t>Nhà cung cấp</t>
        </is>
      </c>
      <c r="C2" s="5" t="inlineStr">
        <is>
          <t>Ngày CT</t>
        </is>
      </c>
      <c r="D2" s="5" t="inlineStr">
        <is>
          <t>Hạn thanh toán</t>
        </is>
      </c>
      <c r="E2" s="5" t="inlineStr">
        <is>
          <t>Giá trị trước VAT</t>
        </is>
      </c>
      <c r="F2" s="5" t="inlineStr">
        <is>
          <t>VAT %</t>
        </is>
      </c>
      <c r="G2" s="5" t="inlineStr">
        <is>
          <t>Tiền VAT</t>
        </is>
      </c>
      <c r="H2" s="5" t="inlineStr">
        <is>
          <t>Tổng CT</t>
        </is>
      </c>
      <c r="I2" s="5" t="inlineStr">
        <is>
          <t>Đã trả</t>
        </is>
      </c>
      <c r="J2" s="5" t="inlineStr">
        <is>
          <t>Còn phải trả</t>
        </is>
      </c>
      <c r="K2" s="5" t="inlineStr">
        <is>
          <t>Trạng thái</t>
        </is>
      </c>
      <c r="L2" s="5" t="inlineStr">
        <is>
          <t>Ngày dự kiến trả</t>
        </is>
      </c>
      <c r="M2" s="5" t="inlineStr">
        <is>
          <t>Ngày trả thực tế</t>
        </is>
      </c>
      <c r="N2" s="5" t="inlineStr">
        <is>
          <t>Ghi chú</t>
        </is>
      </c>
    </row>
    <row r="3">
      <c r="A3" s="11" t="n"/>
      <c r="B3" s="11" t="n"/>
      <c r="C3" s="16" t="n"/>
      <c r="D3" s="16" t="n"/>
      <c r="E3" s="14" t="n"/>
      <c r="F3" s="17" t="n"/>
      <c r="G3" s="14">
        <f>IF(ISBLANK($E3),"",ROUND($E3*$F3,0))</f>
        <v/>
      </c>
      <c r="H3" s="14">
        <f>IF(ISBLANK($E3),"",$E3+$G3)</f>
        <v/>
      </c>
      <c r="I3" s="14" t="n"/>
      <c r="J3" s="14">
        <f>IF(ISBLANK($H3),"",MAX(0,$H3-IF(ISBLANK($I3),0,$I3)))</f>
        <v/>
      </c>
      <c r="K3" s="11" t="n"/>
      <c r="L3" s="16" t="n"/>
      <c r="M3" s="16" t="n"/>
      <c r="N3" s="11" t="n"/>
    </row>
    <row r="4">
      <c r="A4" s="11" t="n"/>
      <c r="B4" s="11" t="n"/>
      <c r="C4" s="16" t="n"/>
      <c r="D4" s="16" t="n"/>
      <c r="E4" s="14" t="n"/>
      <c r="F4" s="17" t="n"/>
      <c r="G4" s="14">
        <f>IF(ISBLANK($E4),"",ROUND($E4*$F4,0))</f>
        <v/>
      </c>
      <c r="H4" s="14">
        <f>IF(ISBLANK($E4),"",$E4+$G4)</f>
        <v/>
      </c>
      <c r="I4" s="14" t="n"/>
      <c r="J4" s="14">
        <f>IF(ISBLANK($H4),"",MAX(0,$H4-IF(ISBLANK($I4),0,$I4)))</f>
        <v/>
      </c>
      <c r="K4" s="11" t="n"/>
      <c r="L4" s="16" t="n"/>
      <c r="M4" s="16" t="n"/>
      <c r="N4" s="11" t="n"/>
    </row>
    <row r="5">
      <c r="A5" s="11" t="n"/>
      <c r="B5" s="11" t="n"/>
      <c r="C5" s="16" t="n"/>
      <c r="D5" s="16" t="n"/>
      <c r="E5" s="14" t="n"/>
      <c r="F5" s="17" t="n"/>
      <c r="G5" s="14">
        <f>IF(ISBLANK($E5),"",ROUND($E5*$F5,0))</f>
        <v/>
      </c>
      <c r="H5" s="14">
        <f>IF(ISBLANK($E5),"",$E5+$G5)</f>
        <v/>
      </c>
      <c r="I5" s="14" t="n"/>
      <c r="J5" s="14">
        <f>IF(ISBLANK($H5),"",MAX(0,$H5-IF(ISBLANK($I5),0,$I5)))</f>
        <v/>
      </c>
      <c r="K5" s="11" t="n"/>
      <c r="L5" s="16" t="n"/>
      <c r="M5" s="16" t="n"/>
      <c r="N5" s="11" t="n"/>
    </row>
    <row r="6">
      <c r="A6" s="11" t="n"/>
      <c r="B6" s="11" t="n"/>
      <c r="C6" s="16" t="n"/>
      <c r="D6" s="16" t="n"/>
      <c r="E6" s="14" t="n"/>
      <c r="F6" s="17" t="n"/>
      <c r="G6" s="14">
        <f>IF(ISBLANK($E6),"",ROUND($E6*$F6,0))</f>
        <v/>
      </c>
      <c r="H6" s="14">
        <f>IF(ISBLANK($E6),"",$E6+$G6)</f>
        <v/>
      </c>
      <c r="I6" s="14" t="n"/>
      <c r="J6" s="14">
        <f>IF(ISBLANK($H6),"",MAX(0,$H6-IF(ISBLANK($I6),0,$I6)))</f>
        <v/>
      </c>
      <c r="K6" s="11" t="n"/>
      <c r="L6" s="16" t="n"/>
      <c r="M6" s="16" t="n"/>
      <c r="N6" s="11" t="n"/>
    </row>
    <row r="7">
      <c r="A7" s="11" t="n"/>
      <c r="B7" s="11" t="n"/>
      <c r="C7" s="16" t="n"/>
      <c r="D7" s="16" t="n"/>
      <c r="E7" s="14" t="n"/>
      <c r="F7" s="17" t="n"/>
      <c r="G7" s="14">
        <f>IF(ISBLANK($E7),"",ROUND($E7*$F7,0))</f>
        <v/>
      </c>
      <c r="H7" s="14">
        <f>IF(ISBLANK($E7),"",$E7+$G7)</f>
        <v/>
      </c>
      <c r="I7" s="14" t="n"/>
      <c r="J7" s="14">
        <f>IF(ISBLANK($H7),"",MAX(0,$H7-IF(ISBLANK($I7),0,$I7)))</f>
        <v/>
      </c>
      <c r="K7" s="11" t="n"/>
      <c r="L7" s="16" t="n"/>
      <c r="M7" s="16" t="n"/>
      <c r="N7" s="11" t="n"/>
    </row>
    <row r="8">
      <c r="A8" s="11" t="n"/>
      <c r="B8" s="11" t="n"/>
      <c r="C8" s="16" t="n"/>
      <c r="D8" s="16" t="n"/>
      <c r="E8" s="14" t="n"/>
      <c r="F8" s="17" t="n"/>
      <c r="G8" s="14">
        <f>IF(ISBLANK($E8),"",ROUND($E8*$F8,0))</f>
        <v/>
      </c>
      <c r="H8" s="14">
        <f>IF(ISBLANK($E8),"",$E8+$G8)</f>
        <v/>
      </c>
      <c r="I8" s="14" t="n"/>
      <c r="J8" s="14">
        <f>IF(ISBLANK($H8),"",MAX(0,$H8-IF(ISBLANK($I8),0,$I8)))</f>
        <v/>
      </c>
      <c r="K8" s="11" t="n"/>
      <c r="L8" s="16" t="n"/>
      <c r="M8" s="16" t="n"/>
      <c r="N8" s="11" t="n"/>
    </row>
    <row r="9">
      <c r="A9" s="11" t="n"/>
      <c r="B9" s="11" t="n"/>
      <c r="C9" s="16" t="n"/>
      <c r="D9" s="16" t="n"/>
      <c r="E9" s="14" t="n"/>
      <c r="F9" s="17" t="n"/>
      <c r="G9" s="14">
        <f>IF(ISBLANK($E9),"",ROUND($E9*$F9,0))</f>
        <v/>
      </c>
      <c r="H9" s="14">
        <f>IF(ISBLANK($E9),"",$E9+$G9)</f>
        <v/>
      </c>
      <c r="I9" s="14" t="n"/>
      <c r="J9" s="14">
        <f>IF(ISBLANK($H9),"",MAX(0,$H9-IF(ISBLANK($I9),0,$I9)))</f>
        <v/>
      </c>
      <c r="K9" s="11" t="n"/>
      <c r="L9" s="16" t="n"/>
      <c r="M9" s="16" t="n"/>
      <c r="N9" s="11" t="n"/>
    </row>
    <row r="10">
      <c r="A10" s="11" t="n"/>
      <c r="B10" s="11" t="n"/>
      <c r="C10" s="16" t="n"/>
      <c r="D10" s="16" t="n"/>
      <c r="E10" s="14" t="n"/>
      <c r="F10" s="17" t="n"/>
      <c r="G10" s="14">
        <f>IF(ISBLANK($E10),"",ROUND($E10*$F10,0))</f>
        <v/>
      </c>
      <c r="H10" s="14">
        <f>IF(ISBLANK($E10),"",$E10+$G10)</f>
        <v/>
      </c>
      <c r="I10" s="14" t="n"/>
      <c r="J10" s="14">
        <f>IF(ISBLANK($H10),"",MAX(0,$H10-IF(ISBLANK($I10),0,$I10)))</f>
        <v/>
      </c>
      <c r="K10" s="11" t="n"/>
      <c r="L10" s="16" t="n"/>
      <c r="M10" s="16" t="n"/>
      <c r="N10" s="11" t="n"/>
    </row>
    <row r="11">
      <c r="A11" s="11" t="n"/>
      <c r="B11" s="11" t="n"/>
      <c r="C11" s="16" t="n"/>
      <c r="D11" s="16" t="n"/>
      <c r="E11" s="14" t="n"/>
      <c r="F11" s="17" t="n"/>
      <c r="G11" s="14">
        <f>IF(ISBLANK($E11),"",ROUND($E11*$F11,0))</f>
        <v/>
      </c>
      <c r="H11" s="14">
        <f>IF(ISBLANK($E11),"",$E11+$G11)</f>
        <v/>
      </c>
      <c r="I11" s="14" t="n"/>
      <c r="J11" s="14">
        <f>IF(ISBLANK($H11),"",MAX(0,$H11-IF(ISBLANK($I11),0,$I11)))</f>
        <v/>
      </c>
      <c r="K11" s="11" t="n"/>
      <c r="L11" s="16" t="n"/>
      <c r="M11" s="16" t="n"/>
      <c r="N11" s="11" t="n"/>
    </row>
    <row r="12">
      <c r="A12" s="11" t="n"/>
      <c r="B12" s="11" t="n"/>
      <c r="C12" s="16" t="n"/>
      <c r="D12" s="16" t="n"/>
      <c r="E12" s="14" t="n"/>
      <c r="F12" s="17" t="n"/>
      <c r="G12" s="14">
        <f>IF(ISBLANK($E12),"",ROUND($E12*$F12,0))</f>
        <v/>
      </c>
      <c r="H12" s="14">
        <f>IF(ISBLANK($E12),"",$E12+$G12)</f>
        <v/>
      </c>
      <c r="I12" s="14" t="n"/>
      <c r="J12" s="14">
        <f>IF(ISBLANK($H12),"",MAX(0,$H12-IF(ISBLANK($I12),0,$I12)))</f>
        <v/>
      </c>
      <c r="K12" s="11" t="n"/>
      <c r="L12" s="16" t="n"/>
      <c r="M12" s="16" t="n"/>
      <c r="N12" s="11" t="n"/>
    </row>
    <row r="13">
      <c r="A13" s="11" t="n"/>
      <c r="B13" s="11" t="n"/>
      <c r="C13" s="16" t="n"/>
      <c r="D13" s="16" t="n"/>
      <c r="E13" s="14" t="n"/>
      <c r="F13" s="17" t="n"/>
      <c r="G13" s="14">
        <f>IF(ISBLANK($E13),"",ROUND($E13*$F13,0))</f>
        <v/>
      </c>
      <c r="H13" s="14">
        <f>IF(ISBLANK($E13),"",$E13+$G13)</f>
        <v/>
      </c>
      <c r="I13" s="14" t="n"/>
      <c r="J13" s="14">
        <f>IF(ISBLANK($H13),"",MAX(0,$H13-IF(ISBLANK($I13),0,$I13)))</f>
        <v/>
      </c>
      <c r="K13" s="11" t="n"/>
      <c r="L13" s="16" t="n"/>
      <c r="M13" s="16" t="n"/>
      <c r="N13" s="11" t="n"/>
    </row>
    <row r="14">
      <c r="A14" s="11" t="n"/>
      <c r="B14" s="11" t="n"/>
      <c r="C14" s="16" t="n"/>
      <c r="D14" s="16" t="n"/>
      <c r="E14" s="14" t="n"/>
      <c r="F14" s="17" t="n"/>
      <c r="G14" s="14">
        <f>IF(ISBLANK($E14),"",ROUND($E14*$F14,0))</f>
        <v/>
      </c>
      <c r="H14" s="14">
        <f>IF(ISBLANK($E14),"",$E14+$G14)</f>
        <v/>
      </c>
      <c r="I14" s="14" t="n"/>
      <c r="J14" s="14">
        <f>IF(ISBLANK($H14),"",MAX(0,$H14-IF(ISBLANK($I14),0,$I14)))</f>
        <v/>
      </c>
      <c r="K14" s="11" t="n"/>
      <c r="L14" s="16" t="n"/>
      <c r="M14" s="16" t="n"/>
      <c r="N14" s="11" t="n"/>
    </row>
    <row r="15">
      <c r="A15" s="11" t="n"/>
      <c r="B15" s="11" t="n"/>
      <c r="C15" s="16" t="n"/>
      <c r="D15" s="16" t="n"/>
      <c r="E15" s="14" t="n"/>
      <c r="F15" s="17" t="n"/>
      <c r="G15" s="14">
        <f>IF(ISBLANK($E15),"",ROUND($E15*$F15,0))</f>
        <v/>
      </c>
      <c r="H15" s="14">
        <f>IF(ISBLANK($E15),"",$E15+$G15)</f>
        <v/>
      </c>
      <c r="I15" s="14" t="n"/>
      <c r="J15" s="14">
        <f>IF(ISBLANK($H15),"",MAX(0,$H15-IF(ISBLANK($I15),0,$I15)))</f>
        <v/>
      </c>
      <c r="K15" s="11" t="n"/>
      <c r="L15" s="16" t="n"/>
      <c r="M15" s="16" t="n"/>
      <c r="N15" s="11" t="n"/>
    </row>
    <row r="16">
      <c r="A16" s="11" t="n"/>
      <c r="B16" s="11" t="n"/>
      <c r="C16" s="16" t="n"/>
      <c r="D16" s="16" t="n"/>
      <c r="E16" s="14" t="n"/>
      <c r="F16" s="17" t="n"/>
      <c r="G16" s="14">
        <f>IF(ISBLANK($E16),"",ROUND($E16*$F16,0))</f>
        <v/>
      </c>
      <c r="H16" s="14">
        <f>IF(ISBLANK($E16),"",$E16+$G16)</f>
        <v/>
      </c>
      <c r="I16" s="14" t="n"/>
      <c r="J16" s="14">
        <f>IF(ISBLANK($H16),"",MAX(0,$H16-IF(ISBLANK($I16),0,$I16)))</f>
        <v/>
      </c>
      <c r="K16" s="11" t="n"/>
      <c r="L16" s="16" t="n"/>
      <c r="M16" s="16" t="n"/>
      <c r="N16" s="11" t="n"/>
    </row>
    <row r="17">
      <c r="A17" s="11" t="n"/>
      <c r="B17" s="11" t="n"/>
      <c r="C17" s="16" t="n"/>
      <c r="D17" s="16" t="n"/>
      <c r="E17" s="14" t="n"/>
      <c r="F17" s="17" t="n"/>
      <c r="G17" s="14">
        <f>IF(ISBLANK($E17),"",ROUND($E17*$F17,0))</f>
        <v/>
      </c>
      <c r="H17" s="14">
        <f>IF(ISBLANK($E17),"",$E17+$G17)</f>
        <v/>
      </c>
      <c r="I17" s="14" t="n"/>
      <c r="J17" s="14">
        <f>IF(ISBLANK($H17),"",MAX(0,$H17-IF(ISBLANK($I17),0,$I17)))</f>
        <v/>
      </c>
      <c r="K17" s="11" t="n"/>
      <c r="L17" s="16" t="n"/>
      <c r="M17" s="16" t="n"/>
      <c r="N17" s="11" t="n"/>
    </row>
    <row r="18">
      <c r="A18" s="11" t="n"/>
      <c r="B18" s="11" t="n"/>
      <c r="C18" s="16" t="n"/>
      <c r="D18" s="16" t="n"/>
      <c r="E18" s="14" t="n"/>
      <c r="F18" s="17" t="n"/>
      <c r="G18" s="14">
        <f>IF(ISBLANK($E18),"",ROUND($E18*$F18,0))</f>
        <v/>
      </c>
      <c r="H18" s="14">
        <f>IF(ISBLANK($E18),"",$E18+$G18)</f>
        <v/>
      </c>
      <c r="I18" s="14" t="n"/>
      <c r="J18" s="14">
        <f>IF(ISBLANK($H18),"",MAX(0,$H18-IF(ISBLANK($I18),0,$I18)))</f>
        <v/>
      </c>
      <c r="K18" s="11" t="n"/>
      <c r="L18" s="16" t="n"/>
      <c r="M18" s="16" t="n"/>
      <c r="N18" s="11" t="n"/>
    </row>
    <row r="19">
      <c r="A19" s="11" t="n"/>
      <c r="B19" s="11" t="n"/>
      <c r="C19" s="16" t="n"/>
      <c r="D19" s="16" t="n"/>
      <c r="E19" s="14" t="n"/>
      <c r="F19" s="17" t="n"/>
      <c r="G19" s="14">
        <f>IF(ISBLANK($E19),"",ROUND($E19*$F19,0))</f>
        <v/>
      </c>
      <c r="H19" s="14">
        <f>IF(ISBLANK($E19),"",$E19+$G19)</f>
        <v/>
      </c>
      <c r="I19" s="14" t="n"/>
      <c r="J19" s="14">
        <f>IF(ISBLANK($H19),"",MAX(0,$H19-IF(ISBLANK($I19),0,$I19)))</f>
        <v/>
      </c>
      <c r="K19" s="11" t="n"/>
      <c r="L19" s="16" t="n"/>
      <c r="M19" s="16" t="n"/>
      <c r="N19" s="11" t="n"/>
    </row>
    <row r="20">
      <c r="A20" s="11" t="n"/>
      <c r="B20" s="11" t="n"/>
      <c r="C20" s="16" t="n"/>
      <c r="D20" s="16" t="n"/>
      <c r="E20" s="14" t="n"/>
      <c r="F20" s="17" t="n"/>
      <c r="G20" s="14">
        <f>IF(ISBLANK($E20),"",ROUND($E20*$F20,0))</f>
        <v/>
      </c>
      <c r="H20" s="14">
        <f>IF(ISBLANK($E20),"",$E20+$G20)</f>
        <v/>
      </c>
      <c r="I20" s="14" t="n"/>
      <c r="J20" s="14">
        <f>IF(ISBLANK($H20),"",MAX(0,$H20-IF(ISBLANK($I20),0,$I20)))</f>
        <v/>
      </c>
      <c r="K20" s="11" t="n"/>
      <c r="L20" s="16" t="n"/>
      <c r="M20" s="16" t="n"/>
      <c r="N20" s="11" t="n"/>
    </row>
    <row r="21">
      <c r="A21" s="11" t="n"/>
      <c r="B21" s="11" t="n"/>
      <c r="C21" s="16" t="n"/>
      <c r="D21" s="16" t="n"/>
      <c r="E21" s="14" t="n"/>
      <c r="F21" s="17" t="n"/>
      <c r="G21" s="14">
        <f>IF(ISBLANK($E21),"",ROUND($E21*$F21,0))</f>
        <v/>
      </c>
      <c r="H21" s="14">
        <f>IF(ISBLANK($E21),"",$E21+$G21)</f>
        <v/>
      </c>
      <c r="I21" s="14" t="n"/>
      <c r="J21" s="14">
        <f>IF(ISBLANK($H21),"",MAX(0,$H21-IF(ISBLANK($I21),0,$I21)))</f>
        <v/>
      </c>
      <c r="K21" s="11" t="n"/>
      <c r="L21" s="16" t="n"/>
      <c r="M21" s="16" t="n"/>
      <c r="N21" s="11" t="n"/>
    </row>
    <row r="22">
      <c r="A22" s="11" t="n"/>
      <c r="B22" s="11" t="n"/>
      <c r="C22" s="16" t="n"/>
      <c r="D22" s="16" t="n"/>
      <c r="E22" s="14" t="n"/>
      <c r="F22" s="17" t="n"/>
      <c r="G22" s="14">
        <f>IF(ISBLANK($E22),"",ROUND($E22*$F22,0))</f>
        <v/>
      </c>
      <c r="H22" s="14">
        <f>IF(ISBLANK($E22),"",$E22+$G22)</f>
        <v/>
      </c>
      <c r="I22" s="14" t="n"/>
      <c r="J22" s="14">
        <f>IF(ISBLANK($H22),"",MAX(0,$H22-IF(ISBLANK($I22),0,$I22)))</f>
        <v/>
      </c>
      <c r="K22" s="11" t="n"/>
      <c r="L22" s="16" t="n"/>
      <c r="M22" s="16" t="n"/>
      <c r="N22" s="11" t="n"/>
    </row>
    <row r="23">
      <c r="A23" s="11" t="n"/>
      <c r="B23" s="11" t="n"/>
      <c r="C23" s="16" t="n"/>
      <c r="D23" s="16" t="n"/>
      <c r="E23" s="14" t="n"/>
      <c r="F23" s="17" t="n"/>
      <c r="G23" s="14">
        <f>IF(ISBLANK($E23),"",ROUND($E23*$F23,0))</f>
        <v/>
      </c>
      <c r="H23" s="14">
        <f>IF(ISBLANK($E23),"",$E23+$G23)</f>
        <v/>
      </c>
      <c r="I23" s="14" t="n"/>
      <c r="J23" s="14">
        <f>IF(ISBLANK($H23),"",MAX(0,$H23-IF(ISBLANK($I23),0,$I23)))</f>
        <v/>
      </c>
      <c r="K23" s="11" t="n"/>
      <c r="L23" s="16" t="n"/>
      <c r="M23" s="16" t="n"/>
      <c r="N23" s="11" t="n"/>
    </row>
    <row r="24">
      <c r="A24" s="11" t="n"/>
      <c r="B24" s="11" t="n"/>
      <c r="C24" s="16" t="n"/>
      <c r="D24" s="16" t="n"/>
      <c r="E24" s="14" t="n"/>
      <c r="F24" s="17" t="n"/>
      <c r="G24" s="14">
        <f>IF(ISBLANK($E24),"",ROUND($E24*$F24,0))</f>
        <v/>
      </c>
      <c r="H24" s="14">
        <f>IF(ISBLANK($E24),"",$E24+$G24)</f>
        <v/>
      </c>
      <c r="I24" s="14" t="n"/>
      <c r="J24" s="14">
        <f>IF(ISBLANK($H24),"",MAX(0,$H24-IF(ISBLANK($I24),0,$I24)))</f>
        <v/>
      </c>
      <c r="K24" s="11" t="n"/>
      <c r="L24" s="16" t="n"/>
      <c r="M24" s="16" t="n"/>
      <c r="N24" s="11" t="n"/>
    </row>
    <row r="25">
      <c r="A25" s="11" t="n"/>
      <c r="B25" s="11" t="n"/>
      <c r="C25" s="16" t="n"/>
      <c r="D25" s="16" t="n"/>
      <c r="E25" s="14" t="n"/>
      <c r="F25" s="17" t="n"/>
      <c r="G25" s="14">
        <f>IF(ISBLANK($E25),"",ROUND($E25*$F25,0))</f>
        <v/>
      </c>
      <c r="H25" s="14">
        <f>IF(ISBLANK($E25),"",$E25+$G25)</f>
        <v/>
      </c>
      <c r="I25" s="14" t="n"/>
      <c r="J25" s="14">
        <f>IF(ISBLANK($H25),"",MAX(0,$H25-IF(ISBLANK($I25),0,$I25)))</f>
        <v/>
      </c>
      <c r="K25" s="11" t="n"/>
      <c r="L25" s="16" t="n"/>
      <c r="M25" s="16" t="n"/>
      <c r="N25" s="11" t="n"/>
    </row>
    <row r="26">
      <c r="A26" s="11" t="n"/>
      <c r="B26" s="11" t="n"/>
      <c r="C26" s="16" t="n"/>
      <c r="D26" s="16" t="n"/>
      <c r="E26" s="14" t="n"/>
      <c r="F26" s="17" t="n"/>
      <c r="G26" s="14">
        <f>IF(ISBLANK($E26),"",ROUND($E26*$F26,0))</f>
        <v/>
      </c>
      <c r="H26" s="14">
        <f>IF(ISBLANK($E26),"",$E26+$G26)</f>
        <v/>
      </c>
      <c r="I26" s="14" t="n"/>
      <c r="J26" s="14">
        <f>IF(ISBLANK($H26),"",MAX(0,$H26-IF(ISBLANK($I26),0,$I26)))</f>
        <v/>
      </c>
      <c r="K26" s="11" t="n"/>
      <c r="L26" s="16" t="n"/>
      <c r="M26" s="16" t="n"/>
      <c r="N26" s="11" t="n"/>
    </row>
    <row r="27">
      <c r="A27" s="11" t="n"/>
      <c r="B27" s="11" t="n"/>
      <c r="C27" s="16" t="n"/>
      <c r="D27" s="16" t="n"/>
      <c r="E27" s="14" t="n"/>
      <c r="F27" s="17" t="n"/>
      <c r="G27" s="14">
        <f>IF(ISBLANK($E27),"",ROUND($E27*$F27,0))</f>
        <v/>
      </c>
      <c r="H27" s="14">
        <f>IF(ISBLANK($E27),"",$E27+$G27)</f>
        <v/>
      </c>
      <c r="I27" s="14" t="n"/>
      <c r="J27" s="14">
        <f>IF(ISBLANK($H27),"",MAX(0,$H27-IF(ISBLANK($I27),0,$I27)))</f>
        <v/>
      </c>
      <c r="K27" s="11" t="n"/>
      <c r="L27" s="16" t="n"/>
      <c r="M27" s="16" t="n"/>
      <c r="N27" s="11" t="n"/>
    </row>
    <row r="28">
      <c r="A28" s="11" t="n"/>
      <c r="B28" s="11" t="n"/>
      <c r="C28" s="16" t="n"/>
      <c r="D28" s="16" t="n"/>
      <c r="E28" s="14" t="n"/>
      <c r="F28" s="17" t="n"/>
      <c r="G28" s="14">
        <f>IF(ISBLANK($E28),"",ROUND($E28*$F28,0))</f>
        <v/>
      </c>
      <c r="H28" s="14">
        <f>IF(ISBLANK($E28),"",$E28+$G28)</f>
        <v/>
      </c>
      <c r="I28" s="14" t="n"/>
      <c r="J28" s="14">
        <f>IF(ISBLANK($H28),"",MAX(0,$H28-IF(ISBLANK($I28),0,$I28)))</f>
        <v/>
      </c>
      <c r="K28" s="11" t="n"/>
      <c r="L28" s="16" t="n"/>
      <c r="M28" s="16" t="n"/>
      <c r="N28" s="11" t="n"/>
    </row>
    <row r="29">
      <c r="A29" s="11" t="n"/>
      <c r="B29" s="11" t="n"/>
      <c r="C29" s="16" t="n"/>
      <c r="D29" s="16" t="n"/>
      <c r="E29" s="14" t="n"/>
      <c r="F29" s="17" t="n"/>
      <c r="G29" s="14">
        <f>IF(ISBLANK($E29),"",ROUND($E29*$F29,0))</f>
        <v/>
      </c>
      <c r="H29" s="14">
        <f>IF(ISBLANK($E29),"",$E29+$G29)</f>
        <v/>
      </c>
      <c r="I29" s="14" t="n"/>
      <c r="J29" s="14">
        <f>IF(ISBLANK($H29),"",MAX(0,$H29-IF(ISBLANK($I29),0,$I29)))</f>
        <v/>
      </c>
      <c r="K29" s="11" t="n"/>
      <c r="L29" s="16" t="n"/>
      <c r="M29" s="16" t="n"/>
      <c r="N29" s="11" t="n"/>
    </row>
    <row r="30">
      <c r="A30" s="11" t="n"/>
      <c r="B30" s="11" t="n"/>
      <c r="C30" s="16" t="n"/>
      <c r="D30" s="16" t="n"/>
      <c r="E30" s="14" t="n"/>
      <c r="F30" s="17" t="n"/>
      <c r="G30" s="14">
        <f>IF(ISBLANK($E30),"",ROUND($E30*$F30,0))</f>
        <v/>
      </c>
      <c r="H30" s="14">
        <f>IF(ISBLANK($E30),"",$E30+$G30)</f>
        <v/>
      </c>
      <c r="I30" s="14" t="n"/>
      <c r="J30" s="14">
        <f>IF(ISBLANK($H30),"",MAX(0,$H30-IF(ISBLANK($I30),0,$I30)))</f>
        <v/>
      </c>
      <c r="K30" s="11" t="n"/>
      <c r="L30" s="16" t="n"/>
      <c r="M30" s="16" t="n"/>
      <c r="N30" s="11" t="n"/>
    </row>
    <row r="31">
      <c r="A31" s="11" t="n"/>
      <c r="B31" s="11" t="n"/>
      <c r="C31" s="16" t="n"/>
      <c r="D31" s="16" t="n"/>
      <c r="E31" s="14" t="n"/>
      <c r="F31" s="17" t="n"/>
      <c r="G31" s="14">
        <f>IF(ISBLANK($E31),"",ROUND($E31*$F31,0))</f>
        <v/>
      </c>
      <c r="H31" s="14">
        <f>IF(ISBLANK($E31),"",$E31+$G31)</f>
        <v/>
      </c>
      <c r="I31" s="14" t="n"/>
      <c r="J31" s="14">
        <f>IF(ISBLANK($H31),"",MAX(0,$H31-IF(ISBLANK($I31),0,$I31)))</f>
        <v/>
      </c>
      <c r="K31" s="11" t="n"/>
      <c r="L31" s="16" t="n"/>
      <c r="M31" s="16" t="n"/>
      <c r="N31" s="11" t="n"/>
    </row>
    <row r="32">
      <c r="A32" s="11" t="n"/>
      <c r="B32" s="11" t="n"/>
      <c r="C32" s="16" t="n"/>
      <c r="D32" s="16" t="n"/>
      <c r="E32" s="14" t="n"/>
      <c r="F32" s="17" t="n"/>
      <c r="G32" s="14">
        <f>IF(ISBLANK($E32),"",ROUND($E32*$F32,0))</f>
        <v/>
      </c>
      <c r="H32" s="14">
        <f>IF(ISBLANK($E32),"",$E32+$G32)</f>
        <v/>
      </c>
      <c r="I32" s="14" t="n"/>
      <c r="J32" s="14">
        <f>IF(ISBLANK($H32),"",MAX(0,$H32-IF(ISBLANK($I32),0,$I32)))</f>
        <v/>
      </c>
      <c r="K32" s="11" t="n"/>
      <c r="L32" s="16" t="n"/>
      <c r="M32" s="16" t="n"/>
      <c r="N32" s="11" t="n"/>
    </row>
    <row r="33">
      <c r="A33" s="11" t="n"/>
      <c r="B33" s="11" t="n"/>
      <c r="C33" s="16" t="n"/>
      <c r="D33" s="16" t="n"/>
      <c r="E33" s="14" t="n"/>
      <c r="F33" s="17" t="n"/>
      <c r="G33" s="14">
        <f>IF(ISBLANK($E33),"",ROUND($E33*$F33,0))</f>
        <v/>
      </c>
      <c r="H33" s="14">
        <f>IF(ISBLANK($E33),"",$E33+$G33)</f>
        <v/>
      </c>
      <c r="I33" s="14" t="n"/>
      <c r="J33" s="14">
        <f>IF(ISBLANK($H33),"",MAX(0,$H33-IF(ISBLANK($I33),0,$I33)))</f>
        <v/>
      </c>
      <c r="K33" s="11" t="n"/>
      <c r="L33" s="16" t="n"/>
      <c r="M33" s="16" t="n"/>
      <c r="N33" s="11" t="n"/>
    </row>
    <row r="34">
      <c r="A34" s="11" t="n"/>
      <c r="B34" s="11" t="n"/>
      <c r="C34" s="16" t="n"/>
      <c r="D34" s="16" t="n"/>
      <c r="E34" s="14" t="n"/>
      <c r="F34" s="17" t="n"/>
      <c r="G34" s="14">
        <f>IF(ISBLANK($E34),"",ROUND($E34*$F34,0))</f>
        <v/>
      </c>
      <c r="H34" s="14">
        <f>IF(ISBLANK($E34),"",$E34+$G34)</f>
        <v/>
      </c>
      <c r="I34" s="14" t="n"/>
      <c r="J34" s="14">
        <f>IF(ISBLANK($H34),"",MAX(0,$H34-IF(ISBLANK($I34),0,$I34)))</f>
        <v/>
      </c>
      <c r="K34" s="11" t="n"/>
      <c r="L34" s="16" t="n"/>
      <c r="M34" s="16" t="n"/>
      <c r="N34" s="11" t="n"/>
    </row>
    <row r="35">
      <c r="A35" s="11" t="n"/>
      <c r="B35" s="11" t="n"/>
      <c r="C35" s="16" t="n"/>
      <c r="D35" s="16" t="n"/>
      <c r="E35" s="14" t="n"/>
      <c r="F35" s="17" t="n"/>
      <c r="G35" s="14">
        <f>IF(ISBLANK($E35),"",ROUND($E35*$F35,0))</f>
        <v/>
      </c>
      <c r="H35" s="14">
        <f>IF(ISBLANK($E35),"",$E35+$G35)</f>
        <v/>
      </c>
      <c r="I35" s="14" t="n"/>
      <c r="J35" s="14">
        <f>IF(ISBLANK($H35),"",MAX(0,$H35-IF(ISBLANK($I35),0,$I35)))</f>
        <v/>
      </c>
      <c r="K35" s="11" t="n"/>
      <c r="L35" s="16" t="n"/>
      <c r="M35" s="16" t="n"/>
      <c r="N35" s="11" t="n"/>
    </row>
    <row r="36">
      <c r="A36" s="11" t="n"/>
      <c r="B36" s="11" t="n"/>
      <c r="C36" s="16" t="n"/>
      <c r="D36" s="16" t="n"/>
      <c r="E36" s="14" t="n"/>
      <c r="F36" s="17" t="n"/>
      <c r="G36" s="14">
        <f>IF(ISBLANK($E36),"",ROUND($E36*$F36,0))</f>
        <v/>
      </c>
      <c r="H36" s="14">
        <f>IF(ISBLANK($E36),"",$E36+$G36)</f>
        <v/>
      </c>
      <c r="I36" s="14" t="n"/>
      <c r="J36" s="14">
        <f>IF(ISBLANK($H36),"",MAX(0,$H36-IF(ISBLANK($I36),0,$I36)))</f>
        <v/>
      </c>
      <c r="K36" s="11" t="n"/>
      <c r="L36" s="16" t="n"/>
      <c r="M36" s="16" t="n"/>
      <c r="N36" s="11" t="n"/>
    </row>
    <row r="37">
      <c r="A37" s="11" t="n"/>
      <c r="B37" s="11" t="n"/>
      <c r="C37" s="16" t="n"/>
      <c r="D37" s="16" t="n"/>
      <c r="E37" s="14" t="n"/>
      <c r="F37" s="17" t="n"/>
      <c r="G37" s="14">
        <f>IF(ISBLANK($E37),"",ROUND($E37*$F37,0))</f>
        <v/>
      </c>
      <c r="H37" s="14">
        <f>IF(ISBLANK($E37),"",$E37+$G37)</f>
        <v/>
      </c>
      <c r="I37" s="14" t="n"/>
      <c r="J37" s="14">
        <f>IF(ISBLANK($H37),"",MAX(0,$H37-IF(ISBLANK($I37),0,$I37)))</f>
        <v/>
      </c>
      <c r="K37" s="11" t="n"/>
      <c r="L37" s="16" t="n"/>
      <c r="M37" s="16" t="n"/>
      <c r="N37" s="11" t="n"/>
    </row>
    <row r="38">
      <c r="A38" s="11" t="n"/>
      <c r="B38" s="11" t="n"/>
      <c r="C38" s="16" t="n"/>
      <c r="D38" s="16" t="n"/>
      <c r="E38" s="14" t="n"/>
      <c r="F38" s="17" t="n"/>
      <c r="G38" s="14">
        <f>IF(ISBLANK($E38),"",ROUND($E38*$F38,0))</f>
        <v/>
      </c>
      <c r="H38" s="14">
        <f>IF(ISBLANK($E38),"",$E38+$G38)</f>
        <v/>
      </c>
      <c r="I38" s="14" t="n"/>
      <c r="J38" s="14">
        <f>IF(ISBLANK($H38),"",MAX(0,$H38-IF(ISBLANK($I38),0,$I38)))</f>
        <v/>
      </c>
      <c r="K38" s="11" t="n"/>
      <c r="L38" s="16" t="n"/>
      <c r="M38" s="16" t="n"/>
      <c r="N38" s="11" t="n"/>
    </row>
    <row r="39">
      <c r="A39" s="11" t="n"/>
      <c r="B39" s="11" t="n"/>
      <c r="C39" s="16" t="n"/>
      <c r="D39" s="16" t="n"/>
      <c r="E39" s="14" t="n"/>
      <c r="F39" s="17" t="n"/>
      <c r="G39" s="14">
        <f>IF(ISBLANK($E39),"",ROUND($E39*$F39,0))</f>
        <v/>
      </c>
      <c r="H39" s="14">
        <f>IF(ISBLANK($E39),"",$E39+$G39)</f>
        <v/>
      </c>
      <c r="I39" s="14" t="n"/>
      <c r="J39" s="14">
        <f>IF(ISBLANK($H39),"",MAX(0,$H39-IF(ISBLANK($I39),0,$I39)))</f>
        <v/>
      </c>
      <c r="K39" s="11" t="n"/>
      <c r="L39" s="16" t="n"/>
      <c r="M39" s="16" t="n"/>
      <c r="N39" s="11" t="n"/>
    </row>
    <row r="40">
      <c r="A40" s="11" t="n"/>
      <c r="B40" s="11" t="n"/>
      <c r="C40" s="16" t="n"/>
      <c r="D40" s="16" t="n"/>
      <c r="E40" s="14" t="n"/>
      <c r="F40" s="17" t="n"/>
      <c r="G40" s="14">
        <f>IF(ISBLANK($E40),"",ROUND($E40*$F40,0))</f>
        <v/>
      </c>
      <c r="H40" s="14">
        <f>IF(ISBLANK($E40),"",$E40+$G40)</f>
        <v/>
      </c>
      <c r="I40" s="14" t="n"/>
      <c r="J40" s="14">
        <f>IF(ISBLANK($H40),"",MAX(0,$H40-IF(ISBLANK($I40),0,$I40)))</f>
        <v/>
      </c>
      <c r="K40" s="11" t="n"/>
      <c r="L40" s="16" t="n"/>
      <c r="M40" s="16" t="n"/>
      <c r="N40" s="11" t="n"/>
    </row>
    <row r="41">
      <c r="A41" s="11" t="n"/>
      <c r="B41" s="11" t="n"/>
      <c r="C41" s="16" t="n"/>
      <c r="D41" s="16" t="n"/>
      <c r="E41" s="14" t="n"/>
      <c r="F41" s="17" t="n"/>
      <c r="G41" s="14">
        <f>IF(ISBLANK($E41),"",ROUND($E41*$F41,0))</f>
        <v/>
      </c>
      <c r="H41" s="14">
        <f>IF(ISBLANK($E41),"",$E41+$G41)</f>
        <v/>
      </c>
      <c r="I41" s="14" t="n"/>
      <c r="J41" s="14">
        <f>IF(ISBLANK($H41),"",MAX(0,$H41-IF(ISBLANK($I41),0,$I41)))</f>
        <v/>
      </c>
      <c r="K41" s="11" t="n"/>
      <c r="L41" s="16" t="n"/>
      <c r="M41" s="16" t="n"/>
      <c r="N41" s="11" t="n"/>
    </row>
    <row r="42">
      <c r="A42" s="11" t="n"/>
      <c r="B42" s="11" t="n"/>
      <c r="C42" s="16" t="n"/>
      <c r="D42" s="16" t="n"/>
      <c r="E42" s="14" t="n"/>
      <c r="F42" s="17" t="n"/>
      <c r="G42" s="14">
        <f>IF(ISBLANK($E42),"",ROUND($E42*$F42,0))</f>
        <v/>
      </c>
      <c r="H42" s="14">
        <f>IF(ISBLANK($E42),"",$E42+$G42)</f>
        <v/>
      </c>
      <c r="I42" s="14" t="n"/>
      <c r="J42" s="14">
        <f>IF(ISBLANK($H42),"",MAX(0,$H42-IF(ISBLANK($I42),0,$I42)))</f>
        <v/>
      </c>
      <c r="K42" s="11" t="n"/>
      <c r="L42" s="16" t="n"/>
      <c r="M42" s="16" t="n"/>
      <c r="N42" s="11" t="n"/>
    </row>
    <row r="43">
      <c r="A43" s="11" t="n"/>
      <c r="B43" s="11" t="n"/>
      <c r="C43" s="16" t="n"/>
      <c r="D43" s="16" t="n"/>
      <c r="E43" s="14" t="n"/>
      <c r="F43" s="17" t="n"/>
      <c r="G43" s="14">
        <f>IF(ISBLANK($E43),"",ROUND($E43*$F43,0))</f>
        <v/>
      </c>
      <c r="H43" s="14">
        <f>IF(ISBLANK($E43),"",$E43+$G43)</f>
        <v/>
      </c>
      <c r="I43" s="14" t="n"/>
      <c r="J43" s="14">
        <f>IF(ISBLANK($H43),"",MAX(0,$H43-IF(ISBLANK($I43),0,$I43)))</f>
        <v/>
      </c>
      <c r="K43" s="11" t="n"/>
      <c r="L43" s="16" t="n"/>
      <c r="M43" s="16" t="n"/>
      <c r="N43" s="11" t="n"/>
    </row>
    <row r="44">
      <c r="A44" s="11" t="n"/>
      <c r="B44" s="11" t="n"/>
      <c r="C44" s="16" t="n"/>
      <c r="D44" s="16" t="n"/>
      <c r="E44" s="14" t="n"/>
      <c r="F44" s="17" t="n"/>
      <c r="G44" s="14">
        <f>IF(ISBLANK($E44),"",ROUND($E44*$F44,0))</f>
        <v/>
      </c>
      <c r="H44" s="14">
        <f>IF(ISBLANK($E44),"",$E44+$G44)</f>
        <v/>
      </c>
      <c r="I44" s="14" t="n"/>
      <c r="J44" s="14">
        <f>IF(ISBLANK($H44),"",MAX(0,$H44-IF(ISBLANK($I44),0,$I44)))</f>
        <v/>
      </c>
      <c r="K44" s="11" t="n"/>
      <c r="L44" s="16" t="n"/>
      <c r="M44" s="16" t="n"/>
      <c r="N44" s="11" t="n"/>
    </row>
    <row r="45">
      <c r="A45" s="11" t="n"/>
      <c r="B45" s="11" t="n"/>
      <c r="C45" s="16" t="n"/>
      <c r="D45" s="16" t="n"/>
      <c r="E45" s="14" t="n"/>
      <c r="F45" s="17" t="n"/>
      <c r="G45" s="14">
        <f>IF(ISBLANK($E45),"",ROUND($E45*$F45,0))</f>
        <v/>
      </c>
      <c r="H45" s="14">
        <f>IF(ISBLANK($E45),"",$E45+$G45)</f>
        <v/>
      </c>
      <c r="I45" s="14" t="n"/>
      <c r="J45" s="14">
        <f>IF(ISBLANK($H45),"",MAX(0,$H45-IF(ISBLANK($I45),0,$I45)))</f>
        <v/>
      </c>
      <c r="K45" s="11" t="n"/>
      <c r="L45" s="16" t="n"/>
      <c r="M45" s="16" t="n"/>
      <c r="N45" s="11" t="n"/>
    </row>
    <row r="46">
      <c r="A46" s="11" t="n"/>
      <c r="B46" s="11" t="n"/>
      <c r="C46" s="16" t="n"/>
      <c r="D46" s="16" t="n"/>
      <c r="E46" s="14" t="n"/>
      <c r="F46" s="17" t="n"/>
      <c r="G46" s="14">
        <f>IF(ISBLANK($E46),"",ROUND($E46*$F46,0))</f>
        <v/>
      </c>
      <c r="H46" s="14">
        <f>IF(ISBLANK($E46),"",$E46+$G46)</f>
        <v/>
      </c>
      <c r="I46" s="14" t="n"/>
      <c r="J46" s="14">
        <f>IF(ISBLANK($H46),"",MAX(0,$H46-IF(ISBLANK($I46),0,$I46)))</f>
        <v/>
      </c>
      <c r="K46" s="11" t="n"/>
      <c r="L46" s="16" t="n"/>
      <c r="M46" s="16" t="n"/>
      <c r="N46" s="11" t="n"/>
    </row>
    <row r="47">
      <c r="A47" s="11" t="n"/>
      <c r="B47" s="11" t="n"/>
      <c r="C47" s="16" t="n"/>
      <c r="D47" s="16" t="n"/>
      <c r="E47" s="14" t="n"/>
      <c r="F47" s="17" t="n"/>
      <c r="G47" s="14">
        <f>IF(ISBLANK($E47),"",ROUND($E47*$F47,0))</f>
        <v/>
      </c>
      <c r="H47" s="14">
        <f>IF(ISBLANK($E47),"",$E47+$G47)</f>
        <v/>
      </c>
      <c r="I47" s="14" t="n"/>
      <c r="J47" s="14">
        <f>IF(ISBLANK($H47),"",MAX(0,$H47-IF(ISBLANK($I47),0,$I47)))</f>
        <v/>
      </c>
      <c r="K47" s="11" t="n"/>
      <c r="L47" s="16" t="n"/>
      <c r="M47" s="16" t="n"/>
      <c r="N47" s="11" t="n"/>
    </row>
    <row r="48">
      <c r="A48" s="11" t="n"/>
      <c r="B48" s="11" t="n"/>
      <c r="C48" s="16" t="n"/>
      <c r="D48" s="16" t="n"/>
      <c r="E48" s="14" t="n"/>
      <c r="F48" s="17" t="n"/>
      <c r="G48" s="14">
        <f>IF(ISBLANK($E48),"",ROUND($E48*$F48,0))</f>
        <v/>
      </c>
      <c r="H48" s="14">
        <f>IF(ISBLANK($E48),"",$E48+$G48)</f>
        <v/>
      </c>
      <c r="I48" s="14" t="n"/>
      <c r="J48" s="14">
        <f>IF(ISBLANK($H48),"",MAX(0,$H48-IF(ISBLANK($I48),0,$I48)))</f>
        <v/>
      </c>
      <c r="K48" s="11" t="n"/>
      <c r="L48" s="16" t="n"/>
      <c r="M48" s="16" t="n"/>
      <c r="N48" s="11" t="n"/>
    </row>
    <row r="49">
      <c r="A49" s="11" t="n"/>
      <c r="B49" s="11" t="n"/>
      <c r="C49" s="16" t="n"/>
      <c r="D49" s="16" t="n"/>
      <c r="E49" s="14" t="n"/>
      <c r="F49" s="17" t="n"/>
      <c r="G49" s="14">
        <f>IF(ISBLANK($E49),"",ROUND($E49*$F49,0))</f>
        <v/>
      </c>
      <c r="H49" s="14">
        <f>IF(ISBLANK($E49),"",$E49+$G49)</f>
        <v/>
      </c>
      <c r="I49" s="14" t="n"/>
      <c r="J49" s="14">
        <f>IF(ISBLANK($H49),"",MAX(0,$H49-IF(ISBLANK($I49),0,$I49)))</f>
        <v/>
      </c>
      <c r="K49" s="11" t="n"/>
      <c r="L49" s="16" t="n"/>
      <c r="M49" s="16" t="n"/>
      <c r="N49" s="11" t="n"/>
    </row>
    <row r="50">
      <c r="A50" s="11" t="n"/>
      <c r="B50" s="11" t="n"/>
      <c r="C50" s="16" t="n"/>
      <c r="D50" s="16" t="n"/>
      <c r="E50" s="14" t="n"/>
      <c r="F50" s="17" t="n"/>
      <c r="G50" s="14">
        <f>IF(ISBLANK($E50),"",ROUND($E50*$F50,0))</f>
        <v/>
      </c>
      <c r="H50" s="14">
        <f>IF(ISBLANK($E50),"",$E50+$G50)</f>
        <v/>
      </c>
      <c r="I50" s="14" t="n"/>
      <c r="J50" s="14">
        <f>IF(ISBLANK($H50),"",MAX(0,$H50-IF(ISBLANK($I50),0,$I50)))</f>
        <v/>
      </c>
      <c r="K50" s="11" t="n"/>
      <c r="L50" s="16" t="n"/>
      <c r="M50" s="16" t="n"/>
      <c r="N50" s="11" t="n"/>
    </row>
    <row r="51">
      <c r="A51" s="11" t="n"/>
      <c r="B51" s="11" t="n"/>
      <c r="C51" s="16" t="n"/>
      <c r="D51" s="16" t="n"/>
      <c r="E51" s="14" t="n"/>
      <c r="F51" s="17" t="n"/>
      <c r="G51" s="14">
        <f>IF(ISBLANK($E51),"",ROUND($E51*$F51,0))</f>
        <v/>
      </c>
      <c r="H51" s="14">
        <f>IF(ISBLANK($E51),"",$E51+$G51)</f>
        <v/>
      </c>
      <c r="I51" s="14" t="n"/>
      <c r="J51" s="14">
        <f>IF(ISBLANK($H51),"",MAX(0,$H51-IF(ISBLANK($I51),0,$I51)))</f>
        <v/>
      </c>
      <c r="K51" s="11" t="n"/>
      <c r="L51" s="16" t="n"/>
      <c r="M51" s="16" t="n"/>
      <c r="N51" s="11" t="n"/>
    </row>
    <row r="52">
      <c r="A52" s="11" t="n"/>
      <c r="B52" s="11" t="n"/>
      <c r="C52" s="16" t="n"/>
      <c r="D52" s="16" t="n"/>
      <c r="E52" s="14" t="n"/>
      <c r="F52" s="17" t="n"/>
      <c r="G52" s="14">
        <f>IF(ISBLANK($E52),"",ROUND($E52*$F52,0))</f>
        <v/>
      </c>
      <c r="H52" s="14">
        <f>IF(ISBLANK($E52),"",$E52+$G52)</f>
        <v/>
      </c>
      <c r="I52" s="14" t="n"/>
      <c r="J52" s="14">
        <f>IF(ISBLANK($H52),"",MAX(0,$H52-IF(ISBLANK($I52),0,$I52)))</f>
        <v/>
      </c>
      <c r="K52" s="11" t="n"/>
      <c r="L52" s="16" t="n"/>
      <c r="M52" s="16" t="n"/>
      <c r="N52" s="11" t="n"/>
    </row>
    <row r="53">
      <c r="A53" s="11" t="n"/>
      <c r="B53" s="11" t="n"/>
      <c r="C53" s="16" t="n"/>
      <c r="D53" s="16" t="n"/>
      <c r="E53" s="14" t="n"/>
      <c r="F53" s="17" t="n"/>
      <c r="G53" s="14">
        <f>IF(ISBLANK($E53),"",ROUND($E53*$F53,0))</f>
        <v/>
      </c>
      <c r="H53" s="14">
        <f>IF(ISBLANK($E53),"",$E53+$G53)</f>
        <v/>
      </c>
      <c r="I53" s="14" t="n"/>
      <c r="J53" s="14">
        <f>IF(ISBLANK($H53),"",MAX(0,$H53-IF(ISBLANK($I53),0,$I53)))</f>
        <v/>
      </c>
      <c r="K53" s="11" t="n"/>
      <c r="L53" s="16" t="n"/>
      <c r="M53" s="16" t="n"/>
      <c r="N53" s="11" t="n"/>
    </row>
    <row r="54">
      <c r="A54" s="11" t="n"/>
      <c r="B54" s="11" t="n"/>
      <c r="C54" s="16" t="n"/>
      <c r="D54" s="16" t="n"/>
      <c r="E54" s="14" t="n"/>
      <c r="F54" s="17" t="n"/>
      <c r="G54" s="14">
        <f>IF(ISBLANK($E54),"",ROUND($E54*$F54,0))</f>
        <v/>
      </c>
      <c r="H54" s="14">
        <f>IF(ISBLANK($E54),"",$E54+$G54)</f>
        <v/>
      </c>
      <c r="I54" s="14" t="n"/>
      <c r="J54" s="14">
        <f>IF(ISBLANK($H54),"",MAX(0,$H54-IF(ISBLANK($I54),0,$I54)))</f>
        <v/>
      </c>
      <c r="K54" s="11" t="n"/>
      <c r="L54" s="16" t="n"/>
      <c r="M54" s="16" t="n"/>
      <c r="N54" s="11" t="n"/>
    </row>
    <row r="55">
      <c r="A55" s="11" t="n"/>
      <c r="B55" s="11" t="n"/>
      <c r="C55" s="16" t="n"/>
      <c r="D55" s="16" t="n"/>
      <c r="E55" s="14" t="n"/>
      <c r="F55" s="17" t="n"/>
      <c r="G55" s="14">
        <f>IF(ISBLANK($E55),"",ROUND($E55*$F55,0))</f>
        <v/>
      </c>
      <c r="H55" s="14">
        <f>IF(ISBLANK($E55),"",$E55+$G55)</f>
        <v/>
      </c>
      <c r="I55" s="14" t="n"/>
      <c r="J55" s="14">
        <f>IF(ISBLANK($H55),"",MAX(0,$H55-IF(ISBLANK($I55),0,$I55)))</f>
        <v/>
      </c>
      <c r="K55" s="11" t="n"/>
      <c r="L55" s="16" t="n"/>
      <c r="M55" s="16" t="n"/>
      <c r="N55" s="11" t="n"/>
    </row>
    <row r="56">
      <c r="A56" s="11" t="n"/>
      <c r="B56" s="11" t="n"/>
      <c r="C56" s="16" t="n"/>
      <c r="D56" s="16" t="n"/>
      <c r="E56" s="14" t="n"/>
      <c r="F56" s="17" t="n"/>
      <c r="G56" s="14">
        <f>IF(ISBLANK($E56),"",ROUND($E56*$F56,0))</f>
        <v/>
      </c>
      <c r="H56" s="14">
        <f>IF(ISBLANK($E56),"",$E56+$G56)</f>
        <v/>
      </c>
      <c r="I56" s="14" t="n"/>
      <c r="J56" s="14">
        <f>IF(ISBLANK($H56),"",MAX(0,$H56-IF(ISBLANK($I56),0,$I56)))</f>
        <v/>
      </c>
      <c r="K56" s="11" t="n"/>
      <c r="L56" s="16" t="n"/>
      <c r="M56" s="16" t="n"/>
      <c r="N56" s="11" t="n"/>
    </row>
    <row r="57">
      <c r="A57" s="11" t="n"/>
      <c r="B57" s="11" t="n"/>
      <c r="C57" s="16" t="n"/>
      <c r="D57" s="16" t="n"/>
      <c r="E57" s="14" t="n"/>
      <c r="F57" s="17" t="n"/>
      <c r="G57" s="14">
        <f>IF(ISBLANK($E57),"",ROUND($E57*$F57,0))</f>
        <v/>
      </c>
      <c r="H57" s="14">
        <f>IF(ISBLANK($E57),"",$E57+$G57)</f>
        <v/>
      </c>
      <c r="I57" s="14" t="n"/>
      <c r="J57" s="14">
        <f>IF(ISBLANK($H57),"",MAX(0,$H57-IF(ISBLANK($I57),0,$I57)))</f>
        <v/>
      </c>
      <c r="K57" s="11" t="n"/>
      <c r="L57" s="16" t="n"/>
      <c r="M57" s="16" t="n"/>
      <c r="N57" s="11" t="n"/>
    </row>
    <row r="58">
      <c r="A58" s="11" t="n"/>
      <c r="B58" s="11" t="n"/>
      <c r="C58" s="16" t="n"/>
      <c r="D58" s="16" t="n"/>
      <c r="E58" s="14" t="n"/>
      <c r="F58" s="17" t="n"/>
      <c r="G58" s="14">
        <f>IF(ISBLANK($E58),"",ROUND($E58*$F58,0))</f>
        <v/>
      </c>
      <c r="H58" s="14">
        <f>IF(ISBLANK($E58),"",$E58+$G58)</f>
        <v/>
      </c>
      <c r="I58" s="14" t="n"/>
      <c r="J58" s="14">
        <f>IF(ISBLANK($H58),"",MAX(0,$H58-IF(ISBLANK($I58),0,$I58)))</f>
        <v/>
      </c>
      <c r="K58" s="11" t="n"/>
      <c r="L58" s="16" t="n"/>
      <c r="M58" s="16" t="n"/>
      <c r="N58" s="11" t="n"/>
    </row>
    <row r="59">
      <c r="A59" s="11" t="n"/>
      <c r="B59" s="11" t="n"/>
      <c r="C59" s="16" t="n"/>
      <c r="D59" s="16" t="n"/>
      <c r="E59" s="14" t="n"/>
      <c r="F59" s="17" t="n"/>
      <c r="G59" s="14">
        <f>IF(ISBLANK($E59),"",ROUND($E59*$F59,0))</f>
        <v/>
      </c>
      <c r="H59" s="14">
        <f>IF(ISBLANK($E59),"",$E59+$G59)</f>
        <v/>
      </c>
      <c r="I59" s="14" t="n"/>
      <c r="J59" s="14">
        <f>IF(ISBLANK($H59),"",MAX(0,$H59-IF(ISBLANK($I59),0,$I59)))</f>
        <v/>
      </c>
      <c r="K59" s="11" t="n"/>
      <c r="L59" s="16" t="n"/>
      <c r="M59" s="16" t="n"/>
      <c r="N59" s="11" t="n"/>
    </row>
    <row r="60">
      <c r="A60" s="11" t="n"/>
      <c r="B60" s="11" t="n"/>
      <c r="C60" s="16" t="n"/>
      <c r="D60" s="16" t="n"/>
      <c r="E60" s="14" t="n"/>
      <c r="F60" s="17" t="n"/>
      <c r="G60" s="14">
        <f>IF(ISBLANK($E60),"",ROUND($E60*$F60,0))</f>
        <v/>
      </c>
      <c r="H60" s="14">
        <f>IF(ISBLANK($E60),"",$E60+$G60)</f>
        <v/>
      </c>
      <c r="I60" s="14" t="n"/>
      <c r="J60" s="14">
        <f>IF(ISBLANK($H60),"",MAX(0,$H60-IF(ISBLANK($I60),0,$I60)))</f>
        <v/>
      </c>
      <c r="K60" s="11" t="n"/>
      <c r="L60" s="16" t="n"/>
      <c r="M60" s="16" t="n"/>
      <c r="N60" s="11" t="n"/>
    </row>
    <row r="61">
      <c r="A61" s="11" t="n"/>
      <c r="B61" s="11" t="n"/>
      <c r="C61" s="16" t="n"/>
      <c r="D61" s="16" t="n"/>
      <c r="E61" s="14" t="n"/>
      <c r="F61" s="17" t="n"/>
      <c r="G61" s="14">
        <f>IF(ISBLANK($E61),"",ROUND($E61*$F61,0))</f>
        <v/>
      </c>
      <c r="H61" s="14">
        <f>IF(ISBLANK($E61),"",$E61+$G61)</f>
        <v/>
      </c>
      <c r="I61" s="14" t="n"/>
      <c r="J61" s="14">
        <f>IF(ISBLANK($H61),"",MAX(0,$H61-IF(ISBLANK($I61),0,$I61)))</f>
        <v/>
      </c>
      <c r="K61" s="11" t="n"/>
      <c r="L61" s="16" t="n"/>
      <c r="M61" s="16" t="n"/>
      <c r="N61" s="11" t="n"/>
    </row>
    <row r="62">
      <c r="A62" s="11" t="n"/>
      <c r="B62" s="11" t="n"/>
      <c r="C62" s="16" t="n"/>
      <c r="D62" s="16" t="n"/>
      <c r="E62" s="14" t="n"/>
      <c r="F62" s="17" t="n"/>
      <c r="G62" s="14">
        <f>IF(ISBLANK($E62),"",ROUND($E62*$F62,0))</f>
        <v/>
      </c>
      <c r="H62" s="14">
        <f>IF(ISBLANK($E62),"",$E62+$G62)</f>
        <v/>
      </c>
      <c r="I62" s="14" t="n"/>
      <c r="J62" s="14">
        <f>IF(ISBLANK($H62),"",MAX(0,$H62-IF(ISBLANK($I62),0,$I62)))</f>
        <v/>
      </c>
      <c r="K62" s="11" t="n"/>
      <c r="L62" s="16" t="n"/>
      <c r="M62" s="16" t="n"/>
      <c r="N62" s="11" t="n"/>
    </row>
    <row r="63">
      <c r="A63" s="11" t="n"/>
      <c r="B63" s="11" t="n"/>
      <c r="C63" s="16" t="n"/>
      <c r="D63" s="16" t="n"/>
      <c r="E63" s="14" t="n"/>
      <c r="F63" s="17" t="n"/>
      <c r="G63" s="14">
        <f>IF(ISBLANK($E63),"",ROUND($E63*$F63,0))</f>
        <v/>
      </c>
      <c r="H63" s="14">
        <f>IF(ISBLANK($E63),"",$E63+$G63)</f>
        <v/>
      </c>
      <c r="I63" s="14" t="n"/>
      <c r="J63" s="14">
        <f>IF(ISBLANK($H63),"",MAX(0,$H63-IF(ISBLANK($I63),0,$I63)))</f>
        <v/>
      </c>
      <c r="K63" s="11" t="n"/>
      <c r="L63" s="16" t="n"/>
      <c r="M63" s="16" t="n"/>
      <c r="N63" s="11" t="n"/>
    </row>
    <row r="64">
      <c r="A64" s="11" t="n"/>
      <c r="B64" s="11" t="n"/>
      <c r="C64" s="16" t="n"/>
      <c r="D64" s="16" t="n"/>
      <c r="E64" s="14" t="n"/>
      <c r="F64" s="17" t="n"/>
      <c r="G64" s="14">
        <f>IF(ISBLANK($E64),"",ROUND($E64*$F64,0))</f>
        <v/>
      </c>
      <c r="H64" s="14">
        <f>IF(ISBLANK($E64),"",$E64+$G64)</f>
        <v/>
      </c>
      <c r="I64" s="14" t="n"/>
      <c r="J64" s="14">
        <f>IF(ISBLANK($H64),"",MAX(0,$H64-IF(ISBLANK($I64),0,$I64)))</f>
        <v/>
      </c>
      <c r="K64" s="11" t="n"/>
      <c r="L64" s="16" t="n"/>
      <c r="M64" s="16" t="n"/>
      <c r="N64" s="11" t="n"/>
    </row>
    <row r="65">
      <c r="A65" s="11" t="n"/>
      <c r="B65" s="11" t="n"/>
      <c r="C65" s="16" t="n"/>
      <c r="D65" s="16" t="n"/>
      <c r="E65" s="14" t="n"/>
      <c r="F65" s="17" t="n"/>
      <c r="G65" s="14">
        <f>IF(ISBLANK($E65),"",ROUND($E65*$F65,0))</f>
        <v/>
      </c>
      <c r="H65" s="14">
        <f>IF(ISBLANK($E65),"",$E65+$G65)</f>
        <v/>
      </c>
      <c r="I65" s="14" t="n"/>
      <c r="J65" s="14">
        <f>IF(ISBLANK($H65),"",MAX(0,$H65-IF(ISBLANK($I65),0,$I65)))</f>
        <v/>
      </c>
      <c r="K65" s="11" t="n"/>
      <c r="L65" s="16" t="n"/>
      <c r="M65" s="16" t="n"/>
      <c r="N65" s="11" t="n"/>
    </row>
    <row r="66">
      <c r="A66" s="11" t="n"/>
      <c r="B66" s="11" t="n"/>
      <c r="C66" s="16" t="n"/>
      <c r="D66" s="16" t="n"/>
      <c r="E66" s="14" t="n"/>
      <c r="F66" s="17" t="n"/>
      <c r="G66" s="14">
        <f>IF(ISBLANK($E66),"",ROUND($E66*$F66,0))</f>
        <v/>
      </c>
      <c r="H66" s="14">
        <f>IF(ISBLANK($E66),"",$E66+$G66)</f>
        <v/>
      </c>
      <c r="I66" s="14" t="n"/>
      <c r="J66" s="14">
        <f>IF(ISBLANK($H66),"",MAX(0,$H66-IF(ISBLANK($I66),0,$I66)))</f>
        <v/>
      </c>
      <c r="K66" s="11" t="n"/>
      <c r="L66" s="16" t="n"/>
      <c r="M66" s="16" t="n"/>
      <c r="N66" s="11" t="n"/>
    </row>
    <row r="67">
      <c r="A67" s="11" t="n"/>
      <c r="B67" s="11" t="n"/>
      <c r="C67" s="16" t="n"/>
      <c r="D67" s="16" t="n"/>
      <c r="E67" s="14" t="n"/>
      <c r="F67" s="17" t="n"/>
      <c r="G67" s="14">
        <f>IF(ISBLANK($E67),"",ROUND($E67*$F67,0))</f>
        <v/>
      </c>
      <c r="H67" s="14">
        <f>IF(ISBLANK($E67),"",$E67+$G67)</f>
        <v/>
      </c>
      <c r="I67" s="14" t="n"/>
      <c r="J67" s="14">
        <f>IF(ISBLANK($H67),"",MAX(0,$H67-IF(ISBLANK($I67),0,$I67)))</f>
        <v/>
      </c>
      <c r="K67" s="11" t="n"/>
      <c r="L67" s="16" t="n"/>
      <c r="M67" s="16" t="n"/>
      <c r="N67" s="11" t="n"/>
    </row>
    <row r="68">
      <c r="A68" s="11" t="n"/>
      <c r="B68" s="11" t="n"/>
      <c r="C68" s="16" t="n"/>
      <c r="D68" s="16" t="n"/>
      <c r="E68" s="14" t="n"/>
      <c r="F68" s="17" t="n"/>
      <c r="G68" s="14">
        <f>IF(ISBLANK($E68),"",ROUND($E68*$F68,0))</f>
        <v/>
      </c>
      <c r="H68" s="14">
        <f>IF(ISBLANK($E68),"",$E68+$G68)</f>
        <v/>
      </c>
      <c r="I68" s="14" t="n"/>
      <c r="J68" s="14">
        <f>IF(ISBLANK($H68),"",MAX(0,$H68-IF(ISBLANK($I68),0,$I68)))</f>
        <v/>
      </c>
      <c r="K68" s="11" t="n"/>
      <c r="L68" s="16" t="n"/>
      <c r="M68" s="16" t="n"/>
      <c r="N68" s="11" t="n"/>
    </row>
    <row r="69">
      <c r="A69" s="11" t="n"/>
      <c r="B69" s="11" t="n"/>
      <c r="C69" s="16" t="n"/>
      <c r="D69" s="16" t="n"/>
      <c r="E69" s="14" t="n"/>
      <c r="F69" s="17" t="n"/>
      <c r="G69" s="14">
        <f>IF(ISBLANK($E69),"",ROUND($E69*$F69,0))</f>
        <v/>
      </c>
      <c r="H69" s="14">
        <f>IF(ISBLANK($E69),"",$E69+$G69)</f>
        <v/>
      </c>
      <c r="I69" s="14" t="n"/>
      <c r="J69" s="14">
        <f>IF(ISBLANK($H69),"",MAX(0,$H69-IF(ISBLANK($I69),0,$I69)))</f>
        <v/>
      </c>
      <c r="K69" s="11" t="n"/>
      <c r="L69" s="16" t="n"/>
      <c r="M69" s="16" t="n"/>
      <c r="N69" s="11" t="n"/>
    </row>
    <row r="70">
      <c r="A70" s="11" t="n"/>
      <c r="B70" s="11" t="n"/>
      <c r="C70" s="16" t="n"/>
      <c r="D70" s="16" t="n"/>
      <c r="E70" s="14" t="n"/>
      <c r="F70" s="17" t="n"/>
      <c r="G70" s="14">
        <f>IF(ISBLANK($E70),"",ROUND($E70*$F70,0))</f>
        <v/>
      </c>
      <c r="H70" s="14">
        <f>IF(ISBLANK($E70),"",$E70+$G70)</f>
        <v/>
      </c>
      <c r="I70" s="14" t="n"/>
      <c r="J70" s="14">
        <f>IF(ISBLANK($H70),"",MAX(0,$H70-IF(ISBLANK($I70),0,$I70)))</f>
        <v/>
      </c>
      <c r="K70" s="11" t="n"/>
      <c r="L70" s="16" t="n"/>
      <c r="M70" s="16" t="n"/>
      <c r="N70" s="11" t="n"/>
    </row>
    <row r="71">
      <c r="A71" s="11" t="n"/>
      <c r="B71" s="11" t="n"/>
      <c r="C71" s="16" t="n"/>
      <c r="D71" s="16" t="n"/>
      <c r="E71" s="14" t="n"/>
      <c r="F71" s="17" t="n"/>
      <c r="G71" s="14">
        <f>IF(ISBLANK($E71),"",ROUND($E71*$F71,0))</f>
        <v/>
      </c>
      <c r="H71" s="14">
        <f>IF(ISBLANK($E71),"",$E71+$G71)</f>
        <v/>
      </c>
      <c r="I71" s="14" t="n"/>
      <c r="J71" s="14">
        <f>IF(ISBLANK($H71),"",MAX(0,$H71-IF(ISBLANK($I71),0,$I71)))</f>
        <v/>
      </c>
      <c r="K71" s="11" t="n"/>
      <c r="L71" s="16" t="n"/>
      <c r="M71" s="16" t="n"/>
      <c r="N71" s="11" t="n"/>
    </row>
    <row r="72">
      <c r="A72" s="11" t="n"/>
      <c r="B72" s="11" t="n"/>
      <c r="C72" s="16" t="n"/>
      <c r="D72" s="16" t="n"/>
      <c r="E72" s="14" t="n"/>
      <c r="F72" s="17" t="n"/>
      <c r="G72" s="14">
        <f>IF(ISBLANK($E72),"",ROUND($E72*$F72,0))</f>
        <v/>
      </c>
      <c r="H72" s="14">
        <f>IF(ISBLANK($E72),"",$E72+$G72)</f>
        <v/>
      </c>
      <c r="I72" s="14" t="n"/>
      <c r="J72" s="14">
        <f>IF(ISBLANK($H72),"",MAX(0,$H72-IF(ISBLANK($I72),0,$I72)))</f>
        <v/>
      </c>
      <c r="K72" s="11" t="n"/>
      <c r="L72" s="16" t="n"/>
      <c r="M72" s="16" t="n"/>
      <c r="N72" s="11" t="n"/>
    </row>
    <row r="73">
      <c r="A73" s="11" t="n"/>
      <c r="B73" s="11" t="n"/>
      <c r="C73" s="16" t="n"/>
      <c r="D73" s="16" t="n"/>
      <c r="E73" s="14" t="n"/>
      <c r="F73" s="17" t="n"/>
      <c r="G73" s="14">
        <f>IF(ISBLANK($E73),"",ROUND($E73*$F73,0))</f>
        <v/>
      </c>
      <c r="H73" s="14">
        <f>IF(ISBLANK($E73),"",$E73+$G73)</f>
        <v/>
      </c>
      <c r="I73" s="14" t="n"/>
      <c r="J73" s="14">
        <f>IF(ISBLANK($H73),"",MAX(0,$H73-IF(ISBLANK($I73),0,$I73)))</f>
        <v/>
      </c>
      <c r="K73" s="11" t="n"/>
      <c r="L73" s="16" t="n"/>
      <c r="M73" s="16" t="n"/>
      <c r="N73" s="11" t="n"/>
    </row>
    <row r="74">
      <c r="A74" s="11" t="n"/>
      <c r="B74" s="11" t="n"/>
      <c r="C74" s="16" t="n"/>
      <c r="D74" s="16" t="n"/>
      <c r="E74" s="14" t="n"/>
      <c r="F74" s="17" t="n"/>
      <c r="G74" s="14">
        <f>IF(ISBLANK($E74),"",ROUND($E74*$F74,0))</f>
        <v/>
      </c>
      <c r="H74" s="14">
        <f>IF(ISBLANK($E74),"",$E74+$G74)</f>
        <v/>
      </c>
      <c r="I74" s="14" t="n"/>
      <c r="J74" s="14">
        <f>IF(ISBLANK($H74),"",MAX(0,$H74-IF(ISBLANK($I74),0,$I74)))</f>
        <v/>
      </c>
      <c r="K74" s="11" t="n"/>
      <c r="L74" s="16" t="n"/>
      <c r="M74" s="16" t="n"/>
      <c r="N74" s="11" t="n"/>
    </row>
    <row r="75">
      <c r="A75" s="11" t="n"/>
      <c r="B75" s="11" t="n"/>
      <c r="C75" s="16" t="n"/>
      <c r="D75" s="16" t="n"/>
      <c r="E75" s="14" t="n"/>
      <c r="F75" s="17" t="n"/>
      <c r="G75" s="14">
        <f>IF(ISBLANK($E75),"",ROUND($E75*$F75,0))</f>
        <v/>
      </c>
      <c r="H75" s="14">
        <f>IF(ISBLANK($E75),"",$E75+$G75)</f>
        <v/>
      </c>
      <c r="I75" s="14" t="n"/>
      <c r="J75" s="14">
        <f>IF(ISBLANK($H75),"",MAX(0,$H75-IF(ISBLANK($I75),0,$I75)))</f>
        <v/>
      </c>
      <c r="K75" s="11" t="n"/>
      <c r="L75" s="16" t="n"/>
      <c r="M75" s="16" t="n"/>
      <c r="N75" s="11" t="n"/>
    </row>
    <row r="76">
      <c r="A76" s="11" t="n"/>
      <c r="B76" s="11" t="n"/>
      <c r="C76" s="16" t="n"/>
      <c r="D76" s="16" t="n"/>
      <c r="E76" s="14" t="n"/>
      <c r="F76" s="17" t="n"/>
      <c r="G76" s="14">
        <f>IF(ISBLANK($E76),"",ROUND($E76*$F76,0))</f>
        <v/>
      </c>
      <c r="H76" s="14">
        <f>IF(ISBLANK($E76),"",$E76+$G76)</f>
        <v/>
      </c>
      <c r="I76" s="14" t="n"/>
      <c r="J76" s="14">
        <f>IF(ISBLANK($H76),"",MAX(0,$H76-IF(ISBLANK($I76),0,$I76)))</f>
        <v/>
      </c>
      <c r="K76" s="11" t="n"/>
      <c r="L76" s="16" t="n"/>
      <c r="M76" s="16" t="n"/>
      <c r="N76" s="11" t="n"/>
    </row>
    <row r="77">
      <c r="A77" s="11" t="n"/>
      <c r="B77" s="11" t="n"/>
      <c r="C77" s="16" t="n"/>
      <c r="D77" s="16" t="n"/>
      <c r="E77" s="14" t="n"/>
      <c r="F77" s="17" t="n"/>
      <c r="G77" s="14">
        <f>IF(ISBLANK($E77),"",ROUND($E77*$F77,0))</f>
        <v/>
      </c>
      <c r="H77" s="14">
        <f>IF(ISBLANK($E77),"",$E77+$G77)</f>
        <v/>
      </c>
      <c r="I77" s="14" t="n"/>
      <c r="J77" s="14">
        <f>IF(ISBLANK($H77),"",MAX(0,$H77-IF(ISBLANK($I77),0,$I77)))</f>
        <v/>
      </c>
      <c r="K77" s="11" t="n"/>
      <c r="L77" s="16" t="n"/>
      <c r="M77" s="16" t="n"/>
      <c r="N77" s="11" t="n"/>
    </row>
    <row r="78">
      <c r="A78" s="11" t="n"/>
      <c r="B78" s="11" t="n"/>
      <c r="C78" s="16" t="n"/>
      <c r="D78" s="16" t="n"/>
      <c r="E78" s="14" t="n"/>
      <c r="F78" s="17" t="n"/>
      <c r="G78" s="14">
        <f>IF(ISBLANK($E78),"",ROUND($E78*$F78,0))</f>
        <v/>
      </c>
      <c r="H78" s="14">
        <f>IF(ISBLANK($E78),"",$E78+$G78)</f>
        <v/>
      </c>
      <c r="I78" s="14" t="n"/>
      <c r="J78" s="14">
        <f>IF(ISBLANK($H78),"",MAX(0,$H78-IF(ISBLANK($I78),0,$I78)))</f>
        <v/>
      </c>
      <c r="K78" s="11" t="n"/>
      <c r="L78" s="16" t="n"/>
      <c r="M78" s="16" t="n"/>
      <c r="N78" s="11" t="n"/>
    </row>
    <row r="79">
      <c r="A79" s="11" t="n"/>
      <c r="B79" s="11" t="n"/>
      <c r="C79" s="16" t="n"/>
      <c r="D79" s="16" t="n"/>
      <c r="E79" s="14" t="n"/>
      <c r="F79" s="17" t="n"/>
      <c r="G79" s="14">
        <f>IF(ISBLANK($E79),"",ROUND($E79*$F79,0))</f>
        <v/>
      </c>
      <c r="H79" s="14">
        <f>IF(ISBLANK($E79),"",$E79+$G79)</f>
        <v/>
      </c>
      <c r="I79" s="14" t="n"/>
      <c r="J79" s="14">
        <f>IF(ISBLANK($H79),"",MAX(0,$H79-IF(ISBLANK($I79),0,$I79)))</f>
        <v/>
      </c>
      <c r="K79" s="11" t="n"/>
      <c r="L79" s="16" t="n"/>
      <c r="M79" s="16" t="n"/>
      <c r="N79" s="11" t="n"/>
    </row>
    <row r="80">
      <c r="A80" s="11" t="n"/>
      <c r="B80" s="11" t="n"/>
      <c r="C80" s="16" t="n"/>
      <c r="D80" s="16" t="n"/>
      <c r="E80" s="14" t="n"/>
      <c r="F80" s="17" t="n"/>
      <c r="G80" s="14">
        <f>IF(ISBLANK($E80),"",ROUND($E80*$F80,0))</f>
        <v/>
      </c>
      <c r="H80" s="14">
        <f>IF(ISBLANK($E80),"",$E80+$G80)</f>
        <v/>
      </c>
      <c r="I80" s="14" t="n"/>
      <c r="J80" s="14">
        <f>IF(ISBLANK($H80),"",MAX(0,$H80-IF(ISBLANK($I80),0,$I80)))</f>
        <v/>
      </c>
      <c r="K80" s="11" t="n"/>
      <c r="L80" s="16" t="n"/>
      <c r="M80" s="16" t="n"/>
      <c r="N80" s="11" t="n"/>
    </row>
    <row r="81">
      <c r="A81" s="11" t="n"/>
      <c r="B81" s="11" t="n"/>
      <c r="C81" s="16" t="n"/>
      <c r="D81" s="16" t="n"/>
      <c r="E81" s="14" t="n"/>
      <c r="F81" s="17" t="n"/>
      <c r="G81" s="14">
        <f>IF(ISBLANK($E81),"",ROUND($E81*$F81,0))</f>
        <v/>
      </c>
      <c r="H81" s="14">
        <f>IF(ISBLANK($E81),"",$E81+$G81)</f>
        <v/>
      </c>
      <c r="I81" s="14" t="n"/>
      <c r="J81" s="14">
        <f>IF(ISBLANK($H81),"",MAX(0,$H81-IF(ISBLANK($I81),0,$I81)))</f>
        <v/>
      </c>
      <c r="K81" s="11" t="n"/>
      <c r="L81" s="16" t="n"/>
      <c r="M81" s="16" t="n"/>
      <c r="N81" s="11" t="n"/>
    </row>
    <row r="82">
      <c r="A82" s="11" t="n"/>
      <c r="B82" s="11" t="n"/>
      <c r="C82" s="16" t="n"/>
      <c r="D82" s="16" t="n"/>
      <c r="E82" s="14" t="n"/>
      <c r="F82" s="17" t="n"/>
      <c r="G82" s="14">
        <f>IF(ISBLANK($E82),"",ROUND($E82*$F82,0))</f>
        <v/>
      </c>
      <c r="H82" s="14">
        <f>IF(ISBLANK($E82),"",$E82+$G82)</f>
        <v/>
      </c>
      <c r="I82" s="14" t="n"/>
      <c r="J82" s="14">
        <f>IF(ISBLANK($H82),"",MAX(0,$H82-IF(ISBLANK($I82),0,$I82)))</f>
        <v/>
      </c>
      <c r="K82" s="11" t="n"/>
      <c r="L82" s="16" t="n"/>
      <c r="M82" s="16" t="n"/>
      <c r="N82" s="11" t="n"/>
    </row>
    <row r="83">
      <c r="A83" s="11" t="n"/>
      <c r="B83" s="11" t="n"/>
      <c r="C83" s="16" t="n"/>
      <c r="D83" s="16" t="n"/>
      <c r="E83" s="14" t="n"/>
      <c r="F83" s="17" t="n"/>
      <c r="G83" s="14">
        <f>IF(ISBLANK($E83),"",ROUND($E83*$F83,0))</f>
        <v/>
      </c>
      <c r="H83" s="14">
        <f>IF(ISBLANK($E83),"",$E83+$G83)</f>
        <v/>
      </c>
      <c r="I83" s="14" t="n"/>
      <c r="J83" s="14">
        <f>IF(ISBLANK($H83),"",MAX(0,$H83-IF(ISBLANK($I83),0,$I83)))</f>
        <v/>
      </c>
      <c r="K83" s="11" t="n"/>
      <c r="L83" s="16" t="n"/>
      <c r="M83" s="16" t="n"/>
      <c r="N83" s="11" t="n"/>
    </row>
    <row r="84">
      <c r="A84" s="11" t="n"/>
      <c r="B84" s="11" t="n"/>
      <c r="C84" s="16" t="n"/>
      <c r="D84" s="16" t="n"/>
      <c r="E84" s="14" t="n"/>
      <c r="F84" s="17" t="n"/>
      <c r="G84" s="14">
        <f>IF(ISBLANK($E84),"",ROUND($E84*$F84,0))</f>
        <v/>
      </c>
      <c r="H84" s="14">
        <f>IF(ISBLANK($E84),"",$E84+$G84)</f>
        <v/>
      </c>
      <c r="I84" s="14" t="n"/>
      <c r="J84" s="14">
        <f>IF(ISBLANK($H84),"",MAX(0,$H84-IF(ISBLANK($I84),0,$I84)))</f>
        <v/>
      </c>
      <c r="K84" s="11" t="n"/>
      <c r="L84" s="16" t="n"/>
      <c r="M84" s="16" t="n"/>
      <c r="N84" s="11" t="n"/>
    </row>
    <row r="85">
      <c r="A85" s="11" t="n"/>
      <c r="B85" s="11" t="n"/>
      <c r="C85" s="16" t="n"/>
      <c r="D85" s="16" t="n"/>
      <c r="E85" s="14" t="n"/>
      <c r="F85" s="17" t="n"/>
      <c r="G85" s="14">
        <f>IF(ISBLANK($E85),"",ROUND($E85*$F85,0))</f>
        <v/>
      </c>
      <c r="H85" s="14">
        <f>IF(ISBLANK($E85),"",$E85+$G85)</f>
        <v/>
      </c>
      <c r="I85" s="14" t="n"/>
      <c r="J85" s="14">
        <f>IF(ISBLANK($H85),"",MAX(0,$H85-IF(ISBLANK($I85),0,$I85)))</f>
        <v/>
      </c>
      <c r="K85" s="11" t="n"/>
      <c r="L85" s="16" t="n"/>
      <c r="M85" s="16" t="n"/>
      <c r="N85" s="11" t="n"/>
    </row>
    <row r="86">
      <c r="A86" s="11" t="n"/>
      <c r="B86" s="11" t="n"/>
      <c r="C86" s="16" t="n"/>
      <c r="D86" s="16" t="n"/>
      <c r="E86" s="14" t="n"/>
      <c r="F86" s="17" t="n"/>
      <c r="G86" s="14">
        <f>IF(ISBLANK($E86),"",ROUND($E86*$F86,0))</f>
        <v/>
      </c>
      <c r="H86" s="14">
        <f>IF(ISBLANK($E86),"",$E86+$G86)</f>
        <v/>
      </c>
      <c r="I86" s="14" t="n"/>
      <c r="J86" s="14">
        <f>IF(ISBLANK($H86),"",MAX(0,$H86-IF(ISBLANK($I86),0,$I86)))</f>
        <v/>
      </c>
      <c r="K86" s="11" t="n"/>
      <c r="L86" s="16" t="n"/>
      <c r="M86" s="16" t="n"/>
      <c r="N86" s="11" t="n"/>
    </row>
    <row r="87">
      <c r="A87" s="11" t="n"/>
      <c r="B87" s="11" t="n"/>
      <c r="C87" s="16" t="n"/>
      <c r="D87" s="16" t="n"/>
      <c r="E87" s="14" t="n"/>
      <c r="F87" s="17" t="n"/>
      <c r="G87" s="14">
        <f>IF(ISBLANK($E87),"",ROUND($E87*$F87,0))</f>
        <v/>
      </c>
      <c r="H87" s="14">
        <f>IF(ISBLANK($E87),"",$E87+$G87)</f>
        <v/>
      </c>
      <c r="I87" s="14" t="n"/>
      <c r="J87" s="14">
        <f>IF(ISBLANK($H87),"",MAX(0,$H87-IF(ISBLANK($I87),0,$I87)))</f>
        <v/>
      </c>
      <c r="K87" s="11" t="n"/>
      <c r="L87" s="16" t="n"/>
      <c r="M87" s="16" t="n"/>
      <c r="N87" s="11" t="n"/>
    </row>
    <row r="88">
      <c r="A88" s="11" t="n"/>
      <c r="B88" s="11" t="n"/>
      <c r="C88" s="16" t="n"/>
      <c r="D88" s="16" t="n"/>
      <c r="E88" s="14" t="n"/>
      <c r="F88" s="17" t="n"/>
      <c r="G88" s="14">
        <f>IF(ISBLANK($E88),"",ROUND($E88*$F88,0))</f>
        <v/>
      </c>
      <c r="H88" s="14">
        <f>IF(ISBLANK($E88),"",$E88+$G88)</f>
        <v/>
      </c>
      <c r="I88" s="14" t="n"/>
      <c r="J88" s="14">
        <f>IF(ISBLANK($H88),"",MAX(0,$H88-IF(ISBLANK($I88),0,$I88)))</f>
        <v/>
      </c>
      <c r="K88" s="11" t="n"/>
      <c r="L88" s="16" t="n"/>
      <c r="M88" s="16" t="n"/>
      <c r="N88" s="11" t="n"/>
    </row>
    <row r="89">
      <c r="A89" s="11" t="n"/>
      <c r="B89" s="11" t="n"/>
      <c r="C89" s="16" t="n"/>
      <c r="D89" s="16" t="n"/>
      <c r="E89" s="14" t="n"/>
      <c r="F89" s="17" t="n"/>
      <c r="G89" s="14">
        <f>IF(ISBLANK($E89),"",ROUND($E89*$F89,0))</f>
        <v/>
      </c>
      <c r="H89" s="14">
        <f>IF(ISBLANK($E89),"",$E89+$G89)</f>
        <v/>
      </c>
      <c r="I89" s="14" t="n"/>
      <c r="J89" s="14">
        <f>IF(ISBLANK($H89),"",MAX(0,$H89-IF(ISBLANK($I89),0,$I89)))</f>
        <v/>
      </c>
      <c r="K89" s="11" t="n"/>
      <c r="L89" s="16" t="n"/>
      <c r="M89" s="16" t="n"/>
      <c r="N89" s="11" t="n"/>
    </row>
    <row r="90">
      <c r="A90" s="11" t="n"/>
      <c r="B90" s="11" t="n"/>
      <c r="C90" s="16" t="n"/>
      <c r="D90" s="16" t="n"/>
      <c r="E90" s="14" t="n"/>
      <c r="F90" s="17" t="n"/>
      <c r="G90" s="14">
        <f>IF(ISBLANK($E90),"",ROUND($E90*$F90,0))</f>
        <v/>
      </c>
      <c r="H90" s="14">
        <f>IF(ISBLANK($E90),"",$E90+$G90)</f>
        <v/>
      </c>
      <c r="I90" s="14" t="n"/>
      <c r="J90" s="14">
        <f>IF(ISBLANK($H90),"",MAX(0,$H90-IF(ISBLANK($I90),0,$I90)))</f>
        <v/>
      </c>
      <c r="K90" s="11" t="n"/>
      <c r="L90" s="16" t="n"/>
      <c r="M90" s="16" t="n"/>
      <c r="N90" s="11" t="n"/>
    </row>
    <row r="91">
      <c r="A91" s="11" t="n"/>
      <c r="B91" s="11" t="n"/>
      <c r="C91" s="16" t="n"/>
      <c r="D91" s="16" t="n"/>
      <c r="E91" s="14" t="n"/>
      <c r="F91" s="17" t="n"/>
      <c r="G91" s="14">
        <f>IF(ISBLANK($E91),"",ROUND($E91*$F91,0))</f>
        <v/>
      </c>
      <c r="H91" s="14">
        <f>IF(ISBLANK($E91),"",$E91+$G91)</f>
        <v/>
      </c>
      <c r="I91" s="14" t="n"/>
      <c r="J91" s="14">
        <f>IF(ISBLANK($H91),"",MAX(0,$H91-IF(ISBLANK($I91),0,$I91)))</f>
        <v/>
      </c>
      <c r="K91" s="11" t="n"/>
      <c r="L91" s="16" t="n"/>
      <c r="M91" s="16" t="n"/>
      <c r="N91" s="11" t="n"/>
    </row>
    <row r="92">
      <c r="A92" s="11" t="n"/>
      <c r="B92" s="11" t="n"/>
      <c r="C92" s="16" t="n"/>
      <c r="D92" s="16" t="n"/>
      <c r="E92" s="14" t="n"/>
      <c r="F92" s="17" t="n"/>
      <c r="G92" s="14">
        <f>IF(ISBLANK($E92),"",ROUND($E92*$F92,0))</f>
        <v/>
      </c>
      <c r="H92" s="14">
        <f>IF(ISBLANK($E92),"",$E92+$G92)</f>
        <v/>
      </c>
      <c r="I92" s="14" t="n"/>
      <c r="J92" s="14">
        <f>IF(ISBLANK($H92),"",MAX(0,$H92-IF(ISBLANK($I92),0,$I92)))</f>
        <v/>
      </c>
      <c r="K92" s="11" t="n"/>
      <c r="L92" s="16" t="n"/>
      <c r="M92" s="16" t="n"/>
      <c r="N92" s="11" t="n"/>
    </row>
    <row r="93">
      <c r="A93" s="11" t="n"/>
      <c r="B93" s="11" t="n"/>
      <c r="C93" s="16" t="n"/>
      <c r="D93" s="16" t="n"/>
      <c r="E93" s="14" t="n"/>
      <c r="F93" s="17" t="n"/>
      <c r="G93" s="14">
        <f>IF(ISBLANK($E93),"",ROUND($E93*$F93,0))</f>
        <v/>
      </c>
      <c r="H93" s="14">
        <f>IF(ISBLANK($E93),"",$E93+$G93)</f>
        <v/>
      </c>
      <c r="I93" s="14" t="n"/>
      <c r="J93" s="14">
        <f>IF(ISBLANK($H93),"",MAX(0,$H93-IF(ISBLANK($I93),0,$I93)))</f>
        <v/>
      </c>
      <c r="K93" s="11" t="n"/>
      <c r="L93" s="16" t="n"/>
      <c r="M93" s="16" t="n"/>
      <c r="N93" s="11" t="n"/>
    </row>
    <row r="94">
      <c r="A94" s="11" t="n"/>
      <c r="B94" s="11" t="n"/>
      <c r="C94" s="16" t="n"/>
      <c r="D94" s="16" t="n"/>
      <c r="E94" s="14" t="n"/>
      <c r="F94" s="17" t="n"/>
      <c r="G94" s="14">
        <f>IF(ISBLANK($E94),"",ROUND($E94*$F94,0))</f>
        <v/>
      </c>
      <c r="H94" s="14">
        <f>IF(ISBLANK($E94),"",$E94+$G94)</f>
        <v/>
      </c>
      <c r="I94" s="14" t="n"/>
      <c r="J94" s="14">
        <f>IF(ISBLANK($H94),"",MAX(0,$H94-IF(ISBLANK($I94),0,$I94)))</f>
        <v/>
      </c>
      <c r="K94" s="11" t="n"/>
      <c r="L94" s="16" t="n"/>
      <c r="M94" s="16" t="n"/>
      <c r="N94" s="11" t="n"/>
    </row>
    <row r="95">
      <c r="A95" s="11" t="n"/>
      <c r="B95" s="11" t="n"/>
      <c r="C95" s="16" t="n"/>
      <c r="D95" s="16" t="n"/>
      <c r="E95" s="14" t="n"/>
      <c r="F95" s="17" t="n"/>
      <c r="G95" s="14">
        <f>IF(ISBLANK($E95),"",ROUND($E95*$F95,0))</f>
        <v/>
      </c>
      <c r="H95" s="14">
        <f>IF(ISBLANK($E95),"",$E95+$G95)</f>
        <v/>
      </c>
      <c r="I95" s="14" t="n"/>
      <c r="J95" s="14">
        <f>IF(ISBLANK($H95),"",MAX(0,$H95-IF(ISBLANK($I95),0,$I95)))</f>
        <v/>
      </c>
      <c r="K95" s="11" t="n"/>
      <c r="L95" s="16" t="n"/>
      <c r="M95" s="16" t="n"/>
      <c r="N95" s="11" t="n"/>
    </row>
    <row r="96">
      <c r="A96" s="11" t="n"/>
      <c r="B96" s="11" t="n"/>
      <c r="C96" s="16" t="n"/>
      <c r="D96" s="16" t="n"/>
      <c r="E96" s="14" t="n"/>
      <c r="F96" s="17" t="n"/>
      <c r="G96" s="14">
        <f>IF(ISBLANK($E96),"",ROUND($E96*$F96,0))</f>
        <v/>
      </c>
      <c r="H96" s="14">
        <f>IF(ISBLANK($E96),"",$E96+$G96)</f>
        <v/>
      </c>
      <c r="I96" s="14" t="n"/>
      <c r="J96" s="14">
        <f>IF(ISBLANK($H96),"",MAX(0,$H96-IF(ISBLANK($I96),0,$I96)))</f>
        <v/>
      </c>
      <c r="K96" s="11" t="n"/>
      <c r="L96" s="16" t="n"/>
      <c r="M96" s="16" t="n"/>
      <c r="N96" s="11" t="n"/>
    </row>
    <row r="97">
      <c r="A97" s="11" t="n"/>
      <c r="B97" s="11" t="n"/>
      <c r="C97" s="16" t="n"/>
      <c r="D97" s="16" t="n"/>
      <c r="E97" s="14" t="n"/>
      <c r="F97" s="17" t="n"/>
      <c r="G97" s="14">
        <f>IF(ISBLANK($E97),"",ROUND($E97*$F97,0))</f>
        <v/>
      </c>
      <c r="H97" s="14">
        <f>IF(ISBLANK($E97),"",$E97+$G97)</f>
        <v/>
      </c>
      <c r="I97" s="14" t="n"/>
      <c r="J97" s="14">
        <f>IF(ISBLANK($H97),"",MAX(0,$H97-IF(ISBLANK($I97),0,$I97)))</f>
        <v/>
      </c>
      <c r="K97" s="11" t="n"/>
      <c r="L97" s="16" t="n"/>
      <c r="M97" s="16" t="n"/>
      <c r="N97" s="11" t="n"/>
    </row>
    <row r="98">
      <c r="A98" s="11" t="n"/>
      <c r="B98" s="11" t="n"/>
      <c r="C98" s="16" t="n"/>
      <c r="D98" s="16" t="n"/>
      <c r="E98" s="14" t="n"/>
      <c r="F98" s="17" t="n"/>
      <c r="G98" s="14">
        <f>IF(ISBLANK($E98),"",ROUND($E98*$F98,0))</f>
        <v/>
      </c>
      <c r="H98" s="14">
        <f>IF(ISBLANK($E98),"",$E98+$G98)</f>
        <v/>
      </c>
      <c r="I98" s="14" t="n"/>
      <c r="J98" s="14">
        <f>IF(ISBLANK($H98),"",MAX(0,$H98-IF(ISBLANK($I98),0,$I98)))</f>
        <v/>
      </c>
      <c r="K98" s="11" t="n"/>
      <c r="L98" s="16" t="n"/>
      <c r="M98" s="16" t="n"/>
      <c r="N98" s="11" t="n"/>
    </row>
    <row r="99">
      <c r="A99" s="11" t="n"/>
      <c r="B99" s="11" t="n"/>
      <c r="C99" s="16" t="n"/>
      <c r="D99" s="16" t="n"/>
      <c r="E99" s="14" t="n"/>
      <c r="F99" s="17" t="n"/>
      <c r="G99" s="14">
        <f>IF(ISBLANK($E99),"",ROUND($E99*$F99,0))</f>
        <v/>
      </c>
      <c r="H99" s="14">
        <f>IF(ISBLANK($E99),"",$E99+$G99)</f>
        <v/>
      </c>
      <c r="I99" s="14" t="n"/>
      <c r="J99" s="14">
        <f>IF(ISBLANK($H99),"",MAX(0,$H99-IF(ISBLANK($I99),0,$I99)))</f>
        <v/>
      </c>
      <c r="K99" s="11" t="n"/>
      <c r="L99" s="16" t="n"/>
      <c r="M99" s="16" t="n"/>
      <c r="N99" s="11" t="n"/>
    </row>
    <row r="100">
      <c r="A100" s="11" t="n"/>
      <c r="B100" s="11" t="n"/>
      <c r="C100" s="16" t="n"/>
      <c r="D100" s="16" t="n"/>
      <c r="E100" s="14" t="n"/>
      <c r="F100" s="17" t="n"/>
      <c r="G100" s="14">
        <f>IF(ISBLANK($E100),"",ROUND($E100*$F100,0))</f>
        <v/>
      </c>
      <c r="H100" s="14">
        <f>IF(ISBLANK($E100),"",$E100+$G100)</f>
        <v/>
      </c>
      <c r="I100" s="14" t="n"/>
      <c r="J100" s="14">
        <f>IF(ISBLANK($H100),"",MAX(0,$H100-IF(ISBLANK($I100),0,$I100)))</f>
        <v/>
      </c>
      <c r="K100" s="11" t="n"/>
      <c r="L100" s="16" t="n"/>
      <c r="M100" s="16" t="n"/>
      <c r="N100" s="11" t="n"/>
    </row>
    <row r="101">
      <c r="A101" s="11" t="n"/>
      <c r="B101" s="11" t="n"/>
      <c r="C101" s="16" t="n"/>
      <c r="D101" s="16" t="n"/>
      <c r="E101" s="14" t="n"/>
      <c r="F101" s="17" t="n"/>
      <c r="G101" s="14">
        <f>IF(ISBLANK($E101),"",ROUND($E101*$F101,0))</f>
        <v/>
      </c>
      <c r="H101" s="14">
        <f>IF(ISBLANK($E101),"",$E101+$G101)</f>
        <v/>
      </c>
      <c r="I101" s="14" t="n"/>
      <c r="J101" s="14">
        <f>IF(ISBLANK($H101),"",MAX(0,$H101-IF(ISBLANK($I101),0,$I101)))</f>
        <v/>
      </c>
      <c r="K101" s="11" t="n"/>
      <c r="L101" s="16" t="n"/>
      <c r="M101" s="16" t="n"/>
      <c r="N101" s="11" t="n"/>
    </row>
    <row r="102">
      <c r="A102" s="11" t="n"/>
      <c r="B102" s="11" t="n"/>
      <c r="C102" s="16" t="n"/>
      <c r="D102" s="16" t="n"/>
      <c r="E102" s="14" t="n"/>
      <c r="F102" s="17" t="n"/>
      <c r="G102" s="14">
        <f>IF(ISBLANK($E102),"",ROUND($E102*$F102,0))</f>
        <v/>
      </c>
      <c r="H102" s="14">
        <f>IF(ISBLANK($E102),"",$E102+$G102)</f>
        <v/>
      </c>
      <c r="I102" s="14" t="n"/>
      <c r="J102" s="14">
        <f>IF(ISBLANK($H102),"",MAX(0,$H102-IF(ISBLANK($I102),0,$I102)))</f>
        <v/>
      </c>
      <c r="K102" s="11" t="n"/>
      <c r="L102" s="16" t="n"/>
      <c r="M102" s="16" t="n"/>
      <c r="N102" s="11" t="n"/>
    </row>
    <row r="103">
      <c r="A103" s="11" t="n"/>
      <c r="B103" s="11" t="n"/>
      <c r="C103" s="16" t="n"/>
      <c r="D103" s="16" t="n"/>
      <c r="E103" s="14" t="n"/>
      <c r="F103" s="17" t="n"/>
      <c r="G103" s="14">
        <f>IF(ISBLANK($E103),"",ROUND($E103*$F103,0))</f>
        <v/>
      </c>
      <c r="H103" s="14">
        <f>IF(ISBLANK($E103),"",$E103+$G103)</f>
        <v/>
      </c>
      <c r="I103" s="14" t="n"/>
      <c r="J103" s="14">
        <f>IF(ISBLANK($H103),"",MAX(0,$H103-IF(ISBLANK($I103),0,$I103)))</f>
        <v/>
      </c>
      <c r="K103" s="11" t="n"/>
      <c r="L103" s="16" t="n"/>
      <c r="M103" s="16" t="n"/>
      <c r="N103" s="11" t="n"/>
    </row>
    <row r="104">
      <c r="A104" s="11" t="n"/>
      <c r="B104" s="11" t="n"/>
      <c r="C104" s="16" t="n"/>
      <c r="D104" s="16" t="n"/>
      <c r="E104" s="14" t="n"/>
      <c r="F104" s="17" t="n"/>
      <c r="G104" s="14">
        <f>IF(ISBLANK($E104),"",ROUND($E104*$F104,0))</f>
        <v/>
      </c>
      <c r="H104" s="14">
        <f>IF(ISBLANK($E104),"",$E104+$G104)</f>
        <v/>
      </c>
      <c r="I104" s="14" t="n"/>
      <c r="J104" s="14">
        <f>IF(ISBLANK($H104),"",MAX(0,$H104-IF(ISBLANK($I104),0,$I104)))</f>
        <v/>
      </c>
      <c r="K104" s="11" t="n"/>
      <c r="L104" s="16" t="n"/>
      <c r="M104" s="16" t="n"/>
      <c r="N104" s="11" t="n"/>
    </row>
    <row r="105">
      <c r="A105" s="11" t="n"/>
      <c r="B105" s="11" t="n"/>
      <c r="C105" s="16" t="n"/>
      <c r="D105" s="16" t="n"/>
      <c r="E105" s="14" t="n"/>
      <c r="F105" s="17" t="n"/>
      <c r="G105" s="14">
        <f>IF(ISBLANK($E105),"",ROUND($E105*$F105,0))</f>
        <v/>
      </c>
      <c r="H105" s="14">
        <f>IF(ISBLANK($E105),"",$E105+$G105)</f>
        <v/>
      </c>
      <c r="I105" s="14" t="n"/>
      <c r="J105" s="14">
        <f>IF(ISBLANK($H105),"",MAX(0,$H105-IF(ISBLANK($I105),0,$I105)))</f>
        <v/>
      </c>
      <c r="K105" s="11" t="n"/>
      <c r="L105" s="16" t="n"/>
      <c r="M105" s="16" t="n"/>
      <c r="N105" s="11" t="n"/>
    </row>
    <row r="106">
      <c r="A106" s="11" t="n"/>
      <c r="B106" s="11" t="n"/>
      <c r="C106" s="16" t="n"/>
      <c r="D106" s="16" t="n"/>
      <c r="E106" s="14" t="n"/>
      <c r="F106" s="17" t="n"/>
      <c r="G106" s="14">
        <f>IF(ISBLANK($E106),"",ROUND($E106*$F106,0))</f>
        <v/>
      </c>
      <c r="H106" s="14">
        <f>IF(ISBLANK($E106),"",$E106+$G106)</f>
        <v/>
      </c>
      <c r="I106" s="14" t="n"/>
      <c r="J106" s="14">
        <f>IF(ISBLANK($H106),"",MAX(0,$H106-IF(ISBLANK($I106),0,$I106)))</f>
        <v/>
      </c>
      <c r="K106" s="11" t="n"/>
      <c r="L106" s="16" t="n"/>
      <c r="M106" s="16" t="n"/>
      <c r="N106" s="11" t="n"/>
    </row>
    <row r="107">
      <c r="A107" s="11" t="n"/>
      <c r="B107" s="11" t="n"/>
      <c r="C107" s="16" t="n"/>
      <c r="D107" s="16" t="n"/>
      <c r="E107" s="14" t="n"/>
      <c r="F107" s="17" t="n"/>
      <c r="G107" s="14">
        <f>IF(ISBLANK($E107),"",ROUND($E107*$F107,0))</f>
        <v/>
      </c>
      <c r="H107" s="14">
        <f>IF(ISBLANK($E107),"",$E107+$G107)</f>
        <v/>
      </c>
      <c r="I107" s="14" t="n"/>
      <c r="J107" s="14">
        <f>IF(ISBLANK($H107),"",MAX(0,$H107-IF(ISBLANK($I107),0,$I107)))</f>
        <v/>
      </c>
      <c r="K107" s="11" t="n"/>
      <c r="L107" s="16" t="n"/>
      <c r="M107" s="16" t="n"/>
      <c r="N107" s="11" t="n"/>
    </row>
    <row r="108">
      <c r="A108" s="11" t="n"/>
      <c r="B108" s="11" t="n"/>
      <c r="C108" s="16" t="n"/>
      <c r="D108" s="16" t="n"/>
      <c r="E108" s="14" t="n"/>
      <c r="F108" s="17" t="n"/>
      <c r="G108" s="14">
        <f>IF(ISBLANK($E108),"",ROUND($E108*$F108,0))</f>
        <v/>
      </c>
      <c r="H108" s="14">
        <f>IF(ISBLANK($E108),"",$E108+$G108)</f>
        <v/>
      </c>
      <c r="I108" s="14" t="n"/>
      <c r="J108" s="14">
        <f>IF(ISBLANK($H108),"",MAX(0,$H108-IF(ISBLANK($I108),0,$I108)))</f>
        <v/>
      </c>
      <c r="K108" s="11" t="n"/>
      <c r="L108" s="16" t="n"/>
      <c r="M108" s="16" t="n"/>
      <c r="N108" s="11" t="n"/>
    </row>
    <row r="109">
      <c r="A109" s="11" t="n"/>
      <c r="B109" s="11" t="n"/>
      <c r="C109" s="16" t="n"/>
      <c r="D109" s="16" t="n"/>
      <c r="E109" s="14" t="n"/>
      <c r="F109" s="17" t="n"/>
      <c r="G109" s="14">
        <f>IF(ISBLANK($E109),"",ROUND($E109*$F109,0))</f>
        <v/>
      </c>
      <c r="H109" s="14">
        <f>IF(ISBLANK($E109),"",$E109+$G109)</f>
        <v/>
      </c>
      <c r="I109" s="14" t="n"/>
      <c r="J109" s="14">
        <f>IF(ISBLANK($H109),"",MAX(0,$H109-IF(ISBLANK($I109),0,$I109)))</f>
        <v/>
      </c>
      <c r="K109" s="11" t="n"/>
      <c r="L109" s="16" t="n"/>
      <c r="M109" s="16" t="n"/>
      <c r="N109" s="11" t="n"/>
    </row>
    <row r="110">
      <c r="A110" s="11" t="n"/>
      <c r="B110" s="11" t="n"/>
      <c r="C110" s="16" t="n"/>
      <c r="D110" s="16" t="n"/>
      <c r="E110" s="14" t="n"/>
      <c r="F110" s="17" t="n"/>
      <c r="G110" s="14">
        <f>IF(ISBLANK($E110),"",ROUND($E110*$F110,0))</f>
        <v/>
      </c>
      <c r="H110" s="14">
        <f>IF(ISBLANK($E110),"",$E110+$G110)</f>
        <v/>
      </c>
      <c r="I110" s="14" t="n"/>
      <c r="J110" s="14">
        <f>IF(ISBLANK($H110),"",MAX(0,$H110-IF(ISBLANK($I110),0,$I110)))</f>
        <v/>
      </c>
      <c r="K110" s="11" t="n"/>
      <c r="L110" s="16" t="n"/>
      <c r="M110" s="16" t="n"/>
      <c r="N110" s="11" t="n"/>
    </row>
    <row r="111">
      <c r="A111" s="11" t="n"/>
      <c r="B111" s="11" t="n"/>
      <c r="C111" s="16" t="n"/>
      <c r="D111" s="16" t="n"/>
      <c r="E111" s="14" t="n"/>
      <c r="F111" s="17" t="n"/>
      <c r="G111" s="14">
        <f>IF(ISBLANK($E111),"",ROUND($E111*$F111,0))</f>
        <v/>
      </c>
      <c r="H111" s="14">
        <f>IF(ISBLANK($E111),"",$E111+$G111)</f>
        <v/>
      </c>
      <c r="I111" s="14" t="n"/>
      <c r="J111" s="14">
        <f>IF(ISBLANK($H111),"",MAX(0,$H111-IF(ISBLANK($I111),0,$I111)))</f>
        <v/>
      </c>
      <c r="K111" s="11" t="n"/>
      <c r="L111" s="16" t="n"/>
      <c r="M111" s="16" t="n"/>
      <c r="N111" s="11" t="n"/>
    </row>
    <row r="112">
      <c r="A112" s="11" t="n"/>
      <c r="B112" s="11" t="n"/>
      <c r="C112" s="16" t="n"/>
      <c r="D112" s="16" t="n"/>
      <c r="E112" s="14" t="n"/>
      <c r="F112" s="17" t="n"/>
      <c r="G112" s="14">
        <f>IF(ISBLANK($E112),"",ROUND($E112*$F112,0))</f>
        <v/>
      </c>
      <c r="H112" s="14">
        <f>IF(ISBLANK($E112),"",$E112+$G112)</f>
        <v/>
      </c>
      <c r="I112" s="14" t="n"/>
      <c r="J112" s="14">
        <f>IF(ISBLANK($H112),"",MAX(0,$H112-IF(ISBLANK($I112),0,$I112)))</f>
        <v/>
      </c>
      <c r="K112" s="11" t="n"/>
      <c r="L112" s="16" t="n"/>
      <c r="M112" s="16" t="n"/>
      <c r="N112" s="11" t="n"/>
    </row>
    <row r="113">
      <c r="A113" s="11" t="n"/>
      <c r="B113" s="11" t="n"/>
      <c r="C113" s="16" t="n"/>
      <c r="D113" s="16" t="n"/>
      <c r="E113" s="14" t="n"/>
      <c r="F113" s="17" t="n"/>
      <c r="G113" s="14">
        <f>IF(ISBLANK($E113),"",ROUND($E113*$F113,0))</f>
        <v/>
      </c>
      <c r="H113" s="14">
        <f>IF(ISBLANK($E113),"",$E113+$G113)</f>
        <v/>
      </c>
      <c r="I113" s="14" t="n"/>
      <c r="J113" s="14">
        <f>IF(ISBLANK($H113),"",MAX(0,$H113-IF(ISBLANK($I113),0,$I113)))</f>
        <v/>
      </c>
      <c r="K113" s="11" t="n"/>
      <c r="L113" s="16" t="n"/>
      <c r="M113" s="16" t="n"/>
      <c r="N113" s="11" t="n"/>
    </row>
    <row r="114">
      <c r="A114" s="11" t="n"/>
      <c r="B114" s="11" t="n"/>
      <c r="C114" s="16" t="n"/>
      <c r="D114" s="16" t="n"/>
      <c r="E114" s="14" t="n"/>
      <c r="F114" s="17" t="n"/>
      <c r="G114" s="14">
        <f>IF(ISBLANK($E114),"",ROUND($E114*$F114,0))</f>
        <v/>
      </c>
      <c r="H114" s="14">
        <f>IF(ISBLANK($E114),"",$E114+$G114)</f>
        <v/>
      </c>
      <c r="I114" s="14" t="n"/>
      <c r="J114" s="14">
        <f>IF(ISBLANK($H114),"",MAX(0,$H114-IF(ISBLANK($I114),0,$I114)))</f>
        <v/>
      </c>
      <c r="K114" s="11" t="n"/>
      <c r="L114" s="16" t="n"/>
      <c r="M114" s="16" t="n"/>
      <c r="N114" s="11" t="n"/>
    </row>
    <row r="115">
      <c r="A115" s="11" t="n"/>
      <c r="B115" s="11" t="n"/>
      <c r="C115" s="16" t="n"/>
      <c r="D115" s="16" t="n"/>
      <c r="E115" s="14" t="n"/>
      <c r="F115" s="17" t="n"/>
      <c r="G115" s="14">
        <f>IF(ISBLANK($E115),"",ROUND($E115*$F115,0))</f>
        <v/>
      </c>
      <c r="H115" s="14">
        <f>IF(ISBLANK($E115),"",$E115+$G115)</f>
        <v/>
      </c>
      <c r="I115" s="14" t="n"/>
      <c r="J115" s="14">
        <f>IF(ISBLANK($H115),"",MAX(0,$H115-IF(ISBLANK($I115),0,$I115)))</f>
        <v/>
      </c>
      <c r="K115" s="11" t="n"/>
      <c r="L115" s="16" t="n"/>
      <c r="M115" s="16" t="n"/>
      <c r="N115" s="11" t="n"/>
    </row>
    <row r="116">
      <c r="A116" s="11" t="n"/>
      <c r="B116" s="11" t="n"/>
      <c r="C116" s="16" t="n"/>
      <c r="D116" s="16" t="n"/>
      <c r="E116" s="14" t="n"/>
      <c r="F116" s="17" t="n"/>
      <c r="G116" s="14">
        <f>IF(ISBLANK($E116),"",ROUND($E116*$F116,0))</f>
        <v/>
      </c>
      <c r="H116" s="14">
        <f>IF(ISBLANK($E116),"",$E116+$G116)</f>
        <v/>
      </c>
      <c r="I116" s="14" t="n"/>
      <c r="J116" s="14">
        <f>IF(ISBLANK($H116),"",MAX(0,$H116-IF(ISBLANK($I116),0,$I116)))</f>
        <v/>
      </c>
      <c r="K116" s="11" t="n"/>
      <c r="L116" s="16" t="n"/>
      <c r="M116" s="16" t="n"/>
      <c r="N116" s="11" t="n"/>
    </row>
    <row r="117">
      <c r="A117" s="11" t="n"/>
      <c r="B117" s="11" t="n"/>
      <c r="C117" s="16" t="n"/>
      <c r="D117" s="16" t="n"/>
      <c r="E117" s="14" t="n"/>
      <c r="F117" s="17" t="n"/>
      <c r="G117" s="14">
        <f>IF(ISBLANK($E117),"",ROUND($E117*$F117,0))</f>
        <v/>
      </c>
      <c r="H117" s="14">
        <f>IF(ISBLANK($E117),"",$E117+$G117)</f>
        <v/>
      </c>
      <c r="I117" s="14" t="n"/>
      <c r="J117" s="14">
        <f>IF(ISBLANK($H117),"",MAX(0,$H117-IF(ISBLANK($I117),0,$I117)))</f>
        <v/>
      </c>
      <c r="K117" s="11" t="n"/>
      <c r="L117" s="16" t="n"/>
      <c r="M117" s="16" t="n"/>
      <c r="N117" s="11" t="n"/>
    </row>
    <row r="118">
      <c r="A118" s="11" t="n"/>
      <c r="B118" s="11" t="n"/>
      <c r="C118" s="16" t="n"/>
      <c r="D118" s="16" t="n"/>
      <c r="E118" s="14" t="n"/>
      <c r="F118" s="17" t="n"/>
      <c r="G118" s="14">
        <f>IF(ISBLANK($E118),"",ROUND($E118*$F118,0))</f>
        <v/>
      </c>
      <c r="H118" s="14">
        <f>IF(ISBLANK($E118),"",$E118+$G118)</f>
        <v/>
      </c>
      <c r="I118" s="14" t="n"/>
      <c r="J118" s="14">
        <f>IF(ISBLANK($H118),"",MAX(0,$H118-IF(ISBLANK($I118),0,$I118)))</f>
        <v/>
      </c>
      <c r="K118" s="11" t="n"/>
      <c r="L118" s="16" t="n"/>
      <c r="M118" s="16" t="n"/>
      <c r="N118" s="11" t="n"/>
    </row>
    <row r="119">
      <c r="A119" s="11" t="n"/>
      <c r="B119" s="11" t="n"/>
      <c r="C119" s="16" t="n"/>
      <c r="D119" s="16" t="n"/>
      <c r="E119" s="14" t="n"/>
      <c r="F119" s="17" t="n"/>
      <c r="G119" s="14">
        <f>IF(ISBLANK($E119),"",ROUND($E119*$F119,0))</f>
        <v/>
      </c>
      <c r="H119" s="14">
        <f>IF(ISBLANK($E119),"",$E119+$G119)</f>
        <v/>
      </c>
      <c r="I119" s="14" t="n"/>
      <c r="J119" s="14">
        <f>IF(ISBLANK($H119),"",MAX(0,$H119-IF(ISBLANK($I119),0,$I119)))</f>
        <v/>
      </c>
      <c r="K119" s="11" t="n"/>
      <c r="L119" s="16" t="n"/>
      <c r="M119" s="16" t="n"/>
      <c r="N119" s="11" t="n"/>
    </row>
    <row r="120">
      <c r="A120" s="11" t="n"/>
      <c r="B120" s="11" t="n"/>
      <c r="C120" s="16" t="n"/>
      <c r="D120" s="16" t="n"/>
      <c r="E120" s="14" t="n"/>
      <c r="F120" s="17" t="n"/>
      <c r="G120" s="14">
        <f>IF(ISBLANK($E120),"",ROUND($E120*$F120,0))</f>
        <v/>
      </c>
      <c r="H120" s="14">
        <f>IF(ISBLANK($E120),"",$E120+$G120)</f>
        <v/>
      </c>
      <c r="I120" s="14" t="n"/>
      <c r="J120" s="14">
        <f>IF(ISBLANK($H120),"",MAX(0,$H120-IF(ISBLANK($I120),0,$I120)))</f>
        <v/>
      </c>
      <c r="K120" s="11" t="n"/>
      <c r="L120" s="16" t="n"/>
      <c r="M120" s="16" t="n"/>
      <c r="N120" s="11" t="n"/>
    </row>
    <row r="121">
      <c r="A121" s="11" t="n"/>
      <c r="B121" s="11" t="n"/>
      <c r="C121" s="16" t="n"/>
      <c r="D121" s="16" t="n"/>
      <c r="E121" s="14" t="n"/>
      <c r="F121" s="17" t="n"/>
      <c r="G121" s="14">
        <f>IF(ISBLANK($E121),"",ROUND($E121*$F121,0))</f>
        <v/>
      </c>
      <c r="H121" s="14">
        <f>IF(ISBLANK($E121),"",$E121+$G121)</f>
        <v/>
      </c>
      <c r="I121" s="14" t="n"/>
      <c r="J121" s="14">
        <f>IF(ISBLANK($H121),"",MAX(0,$H121-IF(ISBLANK($I121),0,$I121)))</f>
        <v/>
      </c>
      <c r="K121" s="11" t="n"/>
      <c r="L121" s="16" t="n"/>
      <c r="M121" s="16" t="n"/>
      <c r="N121" s="11" t="n"/>
    </row>
    <row r="122">
      <c r="A122" s="11" t="n"/>
      <c r="B122" s="11" t="n"/>
      <c r="C122" s="16" t="n"/>
      <c r="D122" s="16" t="n"/>
      <c r="E122" s="14" t="n"/>
      <c r="F122" s="17" t="n"/>
      <c r="G122" s="14">
        <f>IF(ISBLANK($E122),"",ROUND($E122*$F122,0))</f>
        <v/>
      </c>
      <c r="H122" s="14">
        <f>IF(ISBLANK($E122),"",$E122+$G122)</f>
        <v/>
      </c>
      <c r="I122" s="14" t="n"/>
      <c r="J122" s="14">
        <f>IF(ISBLANK($H122),"",MAX(0,$H122-IF(ISBLANK($I122),0,$I122)))</f>
        <v/>
      </c>
      <c r="K122" s="11" t="n"/>
      <c r="L122" s="16" t="n"/>
      <c r="M122" s="16" t="n"/>
      <c r="N122" s="11" t="n"/>
    </row>
    <row r="123">
      <c r="A123" s="11" t="n"/>
      <c r="B123" s="11" t="n"/>
      <c r="C123" s="16" t="n"/>
      <c r="D123" s="16" t="n"/>
      <c r="E123" s="14" t="n"/>
      <c r="F123" s="17" t="n"/>
      <c r="G123" s="14">
        <f>IF(ISBLANK($E123),"",ROUND($E123*$F123,0))</f>
        <v/>
      </c>
      <c r="H123" s="14">
        <f>IF(ISBLANK($E123),"",$E123+$G123)</f>
        <v/>
      </c>
      <c r="I123" s="14" t="n"/>
      <c r="J123" s="14">
        <f>IF(ISBLANK($H123),"",MAX(0,$H123-IF(ISBLANK($I123),0,$I123)))</f>
        <v/>
      </c>
      <c r="K123" s="11" t="n"/>
      <c r="L123" s="16" t="n"/>
      <c r="M123" s="16" t="n"/>
      <c r="N123" s="11" t="n"/>
    </row>
    <row r="124">
      <c r="A124" s="11" t="n"/>
      <c r="B124" s="11" t="n"/>
      <c r="C124" s="16" t="n"/>
      <c r="D124" s="16" t="n"/>
      <c r="E124" s="14" t="n"/>
      <c r="F124" s="17" t="n"/>
      <c r="G124" s="14">
        <f>IF(ISBLANK($E124),"",ROUND($E124*$F124,0))</f>
        <v/>
      </c>
      <c r="H124" s="14">
        <f>IF(ISBLANK($E124),"",$E124+$G124)</f>
        <v/>
      </c>
      <c r="I124" s="14" t="n"/>
      <c r="J124" s="14">
        <f>IF(ISBLANK($H124),"",MAX(0,$H124-IF(ISBLANK($I124),0,$I124)))</f>
        <v/>
      </c>
      <c r="K124" s="11" t="n"/>
      <c r="L124" s="16" t="n"/>
      <c r="M124" s="16" t="n"/>
      <c r="N124" s="11" t="n"/>
    </row>
    <row r="125">
      <c r="A125" s="11" t="n"/>
      <c r="B125" s="11" t="n"/>
      <c r="C125" s="16" t="n"/>
      <c r="D125" s="16" t="n"/>
      <c r="E125" s="14" t="n"/>
      <c r="F125" s="17" t="n"/>
      <c r="G125" s="14">
        <f>IF(ISBLANK($E125),"",ROUND($E125*$F125,0))</f>
        <v/>
      </c>
      <c r="H125" s="14">
        <f>IF(ISBLANK($E125),"",$E125+$G125)</f>
        <v/>
      </c>
      <c r="I125" s="14" t="n"/>
      <c r="J125" s="14">
        <f>IF(ISBLANK($H125),"",MAX(0,$H125-IF(ISBLANK($I125),0,$I125)))</f>
        <v/>
      </c>
      <c r="K125" s="11" t="n"/>
      <c r="L125" s="16" t="n"/>
      <c r="M125" s="16" t="n"/>
      <c r="N125" s="11" t="n"/>
    </row>
    <row r="126">
      <c r="A126" s="11" t="n"/>
      <c r="B126" s="11" t="n"/>
      <c r="C126" s="16" t="n"/>
      <c r="D126" s="16" t="n"/>
      <c r="E126" s="14" t="n"/>
      <c r="F126" s="17" t="n"/>
      <c r="G126" s="14">
        <f>IF(ISBLANK($E126),"",ROUND($E126*$F126,0))</f>
        <v/>
      </c>
      <c r="H126" s="14">
        <f>IF(ISBLANK($E126),"",$E126+$G126)</f>
        <v/>
      </c>
      <c r="I126" s="14" t="n"/>
      <c r="J126" s="14">
        <f>IF(ISBLANK($H126),"",MAX(0,$H126-IF(ISBLANK($I126),0,$I126)))</f>
        <v/>
      </c>
      <c r="K126" s="11" t="n"/>
      <c r="L126" s="16" t="n"/>
      <c r="M126" s="16" t="n"/>
      <c r="N126" s="11" t="n"/>
    </row>
    <row r="127">
      <c r="A127" s="11" t="n"/>
      <c r="B127" s="11" t="n"/>
      <c r="C127" s="16" t="n"/>
      <c r="D127" s="16" t="n"/>
      <c r="E127" s="14" t="n"/>
      <c r="F127" s="17" t="n"/>
      <c r="G127" s="14">
        <f>IF(ISBLANK($E127),"",ROUND($E127*$F127,0))</f>
        <v/>
      </c>
      <c r="H127" s="14">
        <f>IF(ISBLANK($E127),"",$E127+$G127)</f>
        <v/>
      </c>
      <c r="I127" s="14" t="n"/>
      <c r="J127" s="14">
        <f>IF(ISBLANK($H127),"",MAX(0,$H127-IF(ISBLANK($I127),0,$I127)))</f>
        <v/>
      </c>
      <c r="K127" s="11" t="n"/>
      <c r="L127" s="16" t="n"/>
      <c r="M127" s="16" t="n"/>
      <c r="N127" s="11" t="n"/>
    </row>
    <row r="128">
      <c r="A128" s="11" t="n"/>
      <c r="B128" s="11" t="n"/>
      <c r="C128" s="16" t="n"/>
      <c r="D128" s="16" t="n"/>
      <c r="E128" s="14" t="n"/>
      <c r="F128" s="17" t="n"/>
      <c r="G128" s="14">
        <f>IF(ISBLANK($E128),"",ROUND($E128*$F128,0))</f>
        <v/>
      </c>
      <c r="H128" s="14">
        <f>IF(ISBLANK($E128),"",$E128+$G128)</f>
        <v/>
      </c>
      <c r="I128" s="14" t="n"/>
      <c r="J128" s="14">
        <f>IF(ISBLANK($H128),"",MAX(0,$H128-IF(ISBLANK($I128),0,$I128)))</f>
        <v/>
      </c>
      <c r="K128" s="11" t="n"/>
      <c r="L128" s="16" t="n"/>
      <c r="M128" s="16" t="n"/>
      <c r="N128" s="11" t="n"/>
    </row>
    <row r="129">
      <c r="A129" s="11" t="n"/>
      <c r="B129" s="11" t="n"/>
      <c r="C129" s="16" t="n"/>
      <c r="D129" s="16" t="n"/>
      <c r="E129" s="14" t="n"/>
      <c r="F129" s="17" t="n"/>
      <c r="G129" s="14">
        <f>IF(ISBLANK($E129),"",ROUND($E129*$F129,0))</f>
        <v/>
      </c>
      <c r="H129" s="14">
        <f>IF(ISBLANK($E129),"",$E129+$G129)</f>
        <v/>
      </c>
      <c r="I129" s="14" t="n"/>
      <c r="J129" s="14">
        <f>IF(ISBLANK($H129),"",MAX(0,$H129-IF(ISBLANK($I129),0,$I129)))</f>
        <v/>
      </c>
      <c r="K129" s="11" t="n"/>
      <c r="L129" s="16" t="n"/>
      <c r="M129" s="16" t="n"/>
      <c r="N129" s="11" t="n"/>
    </row>
    <row r="130">
      <c r="A130" s="11" t="n"/>
      <c r="B130" s="11" t="n"/>
      <c r="C130" s="16" t="n"/>
      <c r="D130" s="16" t="n"/>
      <c r="E130" s="14" t="n"/>
      <c r="F130" s="17" t="n"/>
      <c r="G130" s="14">
        <f>IF(ISBLANK($E130),"",ROUND($E130*$F130,0))</f>
        <v/>
      </c>
      <c r="H130" s="14">
        <f>IF(ISBLANK($E130),"",$E130+$G130)</f>
        <v/>
      </c>
      <c r="I130" s="14" t="n"/>
      <c r="J130" s="14">
        <f>IF(ISBLANK($H130),"",MAX(0,$H130-IF(ISBLANK($I130),0,$I130)))</f>
        <v/>
      </c>
      <c r="K130" s="11" t="n"/>
      <c r="L130" s="16" t="n"/>
      <c r="M130" s="16" t="n"/>
      <c r="N130" s="11" t="n"/>
    </row>
    <row r="131">
      <c r="A131" s="11" t="n"/>
      <c r="B131" s="11" t="n"/>
      <c r="C131" s="16" t="n"/>
      <c r="D131" s="16" t="n"/>
      <c r="E131" s="14" t="n"/>
      <c r="F131" s="17" t="n"/>
      <c r="G131" s="14">
        <f>IF(ISBLANK($E131),"",ROUND($E131*$F131,0))</f>
        <v/>
      </c>
      <c r="H131" s="14">
        <f>IF(ISBLANK($E131),"",$E131+$G131)</f>
        <v/>
      </c>
      <c r="I131" s="14" t="n"/>
      <c r="J131" s="14">
        <f>IF(ISBLANK($H131),"",MAX(0,$H131-IF(ISBLANK($I131),0,$I131)))</f>
        <v/>
      </c>
      <c r="K131" s="11" t="n"/>
      <c r="L131" s="16" t="n"/>
      <c r="M131" s="16" t="n"/>
      <c r="N131" s="11" t="n"/>
    </row>
    <row r="132">
      <c r="A132" s="11" t="n"/>
      <c r="B132" s="11" t="n"/>
      <c r="C132" s="16" t="n"/>
      <c r="D132" s="16" t="n"/>
      <c r="E132" s="14" t="n"/>
      <c r="F132" s="17" t="n"/>
      <c r="G132" s="14">
        <f>IF(ISBLANK($E132),"",ROUND($E132*$F132,0))</f>
        <v/>
      </c>
      <c r="H132" s="14">
        <f>IF(ISBLANK($E132),"",$E132+$G132)</f>
        <v/>
      </c>
      <c r="I132" s="14" t="n"/>
      <c r="J132" s="14">
        <f>IF(ISBLANK($H132),"",MAX(0,$H132-IF(ISBLANK($I132),0,$I132)))</f>
        <v/>
      </c>
      <c r="K132" s="11" t="n"/>
      <c r="L132" s="16" t="n"/>
      <c r="M132" s="16" t="n"/>
      <c r="N132" s="11" t="n"/>
    </row>
    <row r="133">
      <c r="A133" s="11" t="n"/>
      <c r="B133" s="11" t="n"/>
      <c r="C133" s="16" t="n"/>
      <c r="D133" s="16" t="n"/>
      <c r="E133" s="14" t="n"/>
      <c r="F133" s="17" t="n"/>
      <c r="G133" s="14">
        <f>IF(ISBLANK($E133),"",ROUND($E133*$F133,0))</f>
        <v/>
      </c>
      <c r="H133" s="14">
        <f>IF(ISBLANK($E133),"",$E133+$G133)</f>
        <v/>
      </c>
      <c r="I133" s="14" t="n"/>
      <c r="J133" s="14">
        <f>IF(ISBLANK($H133),"",MAX(0,$H133-IF(ISBLANK($I133),0,$I133)))</f>
        <v/>
      </c>
      <c r="K133" s="11" t="n"/>
      <c r="L133" s="16" t="n"/>
      <c r="M133" s="16" t="n"/>
      <c r="N133" s="11" t="n"/>
    </row>
    <row r="134">
      <c r="A134" s="11" t="n"/>
      <c r="B134" s="11" t="n"/>
      <c r="C134" s="16" t="n"/>
      <c r="D134" s="16" t="n"/>
      <c r="E134" s="14" t="n"/>
      <c r="F134" s="17" t="n"/>
      <c r="G134" s="14">
        <f>IF(ISBLANK($E134),"",ROUND($E134*$F134,0))</f>
        <v/>
      </c>
      <c r="H134" s="14">
        <f>IF(ISBLANK($E134),"",$E134+$G134)</f>
        <v/>
      </c>
      <c r="I134" s="14" t="n"/>
      <c r="J134" s="14">
        <f>IF(ISBLANK($H134),"",MAX(0,$H134-IF(ISBLANK($I134),0,$I134)))</f>
        <v/>
      </c>
      <c r="K134" s="11" t="n"/>
      <c r="L134" s="16" t="n"/>
      <c r="M134" s="16" t="n"/>
      <c r="N134" s="11" t="n"/>
    </row>
    <row r="135">
      <c r="A135" s="11" t="n"/>
      <c r="B135" s="11" t="n"/>
      <c r="C135" s="16" t="n"/>
      <c r="D135" s="16" t="n"/>
      <c r="E135" s="14" t="n"/>
      <c r="F135" s="17" t="n"/>
      <c r="G135" s="14">
        <f>IF(ISBLANK($E135),"",ROUND($E135*$F135,0))</f>
        <v/>
      </c>
      <c r="H135" s="14">
        <f>IF(ISBLANK($E135),"",$E135+$G135)</f>
        <v/>
      </c>
      <c r="I135" s="14" t="n"/>
      <c r="J135" s="14">
        <f>IF(ISBLANK($H135),"",MAX(0,$H135-IF(ISBLANK($I135),0,$I135)))</f>
        <v/>
      </c>
      <c r="K135" s="11" t="n"/>
      <c r="L135" s="16" t="n"/>
      <c r="M135" s="16" t="n"/>
      <c r="N135" s="11" t="n"/>
    </row>
    <row r="136">
      <c r="A136" s="11" t="n"/>
      <c r="B136" s="11" t="n"/>
      <c r="C136" s="16" t="n"/>
      <c r="D136" s="16" t="n"/>
      <c r="E136" s="14" t="n"/>
      <c r="F136" s="17" t="n"/>
      <c r="G136" s="14">
        <f>IF(ISBLANK($E136),"",ROUND($E136*$F136,0))</f>
        <v/>
      </c>
      <c r="H136" s="14">
        <f>IF(ISBLANK($E136),"",$E136+$G136)</f>
        <v/>
      </c>
      <c r="I136" s="14" t="n"/>
      <c r="J136" s="14">
        <f>IF(ISBLANK($H136),"",MAX(0,$H136-IF(ISBLANK($I136),0,$I136)))</f>
        <v/>
      </c>
      <c r="K136" s="11" t="n"/>
      <c r="L136" s="16" t="n"/>
      <c r="M136" s="16" t="n"/>
      <c r="N136" s="11" t="n"/>
    </row>
    <row r="137">
      <c r="A137" s="11" t="n"/>
      <c r="B137" s="11" t="n"/>
      <c r="C137" s="16" t="n"/>
      <c r="D137" s="16" t="n"/>
      <c r="E137" s="14" t="n"/>
      <c r="F137" s="17" t="n"/>
      <c r="G137" s="14">
        <f>IF(ISBLANK($E137),"",ROUND($E137*$F137,0))</f>
        <v/>
      </c>
      <c r="H137" s="14">
        <f>IF(ISBLANK($E137),"",$E137+$G137)</f>
        <v/>
      </c>
      <c r="I137" s="14" t="n"/>
      <c r="J137" s="14">
        <f>IF(ISBLANK($H137),"",MAX(0,$H137-IF(ISBLANK($I137),0,$I137)))</f>
        <v/>
      </c>
      <c r="K137" s="11" t="n"/>
      <c r="L137" s="16" t="n"/>
      <c r="M137" s="16" t="n"/>
      <c r="N137" s="11" t="n"/>
    </row>
    <row r="138">
      <c r="A138" s="11" t="n"/>
      <c r="B138" s="11" t="n"/>
      <c r="C138" s="16" t="n"/>
      <c r="D138" s="16" t="n"/>
      <c r="E138" s="14" t="n"/>
      <c r="F138" s="17" t="n"/>
      <c r="G138" s="14">
        <f>IF(ISBLANK($E138),"",ROUND($E138*$F138,0))</f>
        <v/>
      </c>
      <c r="H138" s="14">
        <f>IF(ISBLANK($E138),"",$E138+$G138)</f>
        <v/>
      </c>
      <c r="I138" s="14" t="n"/>
      <c r="J138" s="14">
        <f>IF(ISBLANK($H138),"",MAX(0,$H138-IF(ISBLANK($I138),0,$I138)))</f>
        <v/>
      </c>
      <c r="K138" s="11" t="n"/>
      <c r="L138" s="16" t="n"/>
      <c r="M138" s="16" t="n"/>
      <c r="N138" s="11" t="n"/>
    </row>
    <row r="139">
      <c r="A139" s="11" t="n"/>
      <c r="B139" s="11" t="n"/>
      <c r="C139" s="16" t="n"/>
      <c r="D139" s="16" t="n"/>
      <c r="E139" s="14" t="n"/>
      <c r="F139" s="17" t="n"/>
      <c r="G139" s="14">
        <f>IF(ISBLANK($E139),"",ROUND($E139*$F139,0))</f>
        <v/>
      </c>
      <c r="H139" s="14">
        <f>IF(ISBLANK($E139),"",$E139+$G139)</f>
        <v/>
      </c>
      <c r="I139" s="14" t="n"/>
      <c r="J139" s="14">
        <f>IF(ISBLANK($H139),"",MAX(0,$H139-IF(ISBLANK($I139),0,$I139)))</f>
        <v/>
      </c>
      <c r="K139" s="11" t="n"/>
      <c r="L139" s="16" t="n"/>
      <c r="M139" s="16" t="n"/>
      <c r="N139" s="11" t="n"/>
    </row>
    <row r="140">
      <c r="A140" s="11" t="n"/>
      <c r="B140" s="11" t="n"/>
      <c r="C140" s="16" t="n"/>
      <c r="D140" s="16" t="n"/>
      <c r="E140" s="14" t="n"/>
      <c r="F140" s="17" t="n"/>
      <c r="G140" s="14">
        <f>IF(ISBLANK($E140),"",ROUND($E140*$F140,0))</f>
        <v/>
      </c>
      <c r="H140" s="14">
        <f>IF(ISBLANK($E140),"",$E140+$G140)</f>
        <v/>
      </c>
      <c r="I140" s="14" t="n"/>
      <c r="J140" s="14">
        <f>IF(ISBLANK($H140),"",MAX(0,$H140-IF(ISBLANK($I140),0,$I140)))</f>
        <v/>
      </c>
      <c r="K140" s="11" t="n"/>
      <c r="L140" s="16" t="n"/>
      <c r="M140" s="16" t="n"/>
      <c r="N140" s="11" t="n"/>
    </row>
    <row r="141">
      <c r="A141" s="11" t="n"/>
      <c r="B141" s="11" t="n"/>
      <c r="C141" s="16" t="n"/>
      <c r="D141" s="16" t="n"/>
      <c r="E141" s="14" t="n"/>
      <c r="F141" s="17" t="n"/>
      <c r="G141" s="14">
        <f>IF(ISBLANK($E141),"",ROUND($E141*$F141,0))</f>
        <v/>
      </c>
      <c r="H141" s="14">
        <f>IF(ISBLANK($E141),"",$E141+$G141)</f>
        <v/>
      </c>
      <c r="I141" s="14" t="n"/>
      <c r="J141" s="14">
        <f>IF(ISBLANK($H141),"",MAX(0,$H141-IF(ISBLANK($I141),0,$I141)))</f>
        <v/>
      </c>
      <c r="K141" s="11" t="n"/>
      <c r="L141" s="16" t="n"/>
      <c r="M141" s="16" t="n"/>
      <c r="N141" s="11" t="n"/>
    </row>
    <row r="142">
      <c r="A142" s="11" t="n"/>
      <c r="B142" s="11" t="n"/>
      <c r="C142" s="16" t="n"/>
      <c r="D142" s="16" t="n"/>
      <c r="E142" s="14" t="n"/>
      <c r="F142" s="17" t="n"/>
      <c r="G142" s="14">
        <f>IF(ISBLANK($E142),"",ROUND($E142*$F142,0))</f>
        <v/>
      </c>
      <c r="H142" s="14">
        <f>IF(ISBLANK($E142),"",$E142+$G142)</f>
        <v/>
      </c>
      <c r="I142" s="14" t="n"/>
      <c r="J142" s="14">
        <f>IF(ISBLANK($H142),"",MAX(0,$H142-IF(ISBLANK($I142),0,$I142)))</f>
        <v/>
      </c>
      <c r="K142" s="11" t="n"/>
      <c r="L142" s="16" t="n"/>
      <c r="M142" s="16" t="n"/>
      <c r="N142" s="11" t="n"/>
    </row>
    <row r="143">
      <c r="A143" s="11" t="n"/>
      <c r="B143" s="11" t="n"/>
      <c r="C143" s="16" t="n"/>
      <c r="D143" s="16" t="n"/>
      <c r="E143" s="14" t="n"/>
      <c r="F143" s="17" t="n"/>
      <c r="G143" s="14">
        <f>IF(ISBLANK($E143),"",ROUND($E143*$F143,0))</f>
        <v/>
      </c>
      <c r="H143" s="14">
        <f>IF(ISBLANK($E143),"",$E143+$G143)</f>
        <v/>
      </c>
      <c r="I143" s="14" t="n"/>
      <c r="J143" s="14">
        <f>IF(ISBLANK($H143),"",MAX(0,$H143-IF(ISBLANK($I143),0,$I143)))</f>
        <v/>
      </c>
      <c r="K143" s="11" t="n"/>
      <c r="L143" s="16" t="n"/>
      <c r="M143" s="16" t="n"/>
      <c r="N143" s="11" t="n"/>
    </row>
    <row r="144">
      <c r="A144" s="11" t="n"/>
      <c r="B144" s="11" t="n"/>
      <c r="C144" s="16" t="n"/>
      <c r="D144" s="16" t="n"/>
      <c r="E144" s="14" t="n"/>
      <c r="F144" s="17" t="n"/>
      <c r="G144" s="14">
        <f>IF(ISBLANK($E144),"",ROUND($E144*$F144,0))</f>
        <v/>
      </c>
      <c r="H144" s="14">
        <f>IF(ISBLANK($E144),"",$E144+$G144)</f>
        <v/>
      </c>
      <c r="I144" s="14" t="n"/>
      <c r="J144" s="14">
        <f>IF(ISBLANK($H144),"",MAX(0,$H144-IF(ISBLANK($I144),0,$I144)))</f>
        <v/>
      </c>
      <c r="K144" s="11" t="n"/>
      <c r="L144" s="16" t="n"/>
      <c r="M144" s="16" t="n"/>
      <c r="N144" s="11" t="n"/>
    </row>
    <row r="145">
      <c r="A145" s="11" t="n"/>
      <c r="B145" s="11" t="n"/>
      <c r="C145" s="16" t="n"/>
      <c r="D145" s="16" t="n"/>
      <c r="E145" s="14" t="n"/>
      <c r="F145" s="17" t="n"/>
      <c r="G145" s="14">
        <f>IF(ISBLANK($E145),"",ROUND($E145*$F145,0))</f>
        <v/>
      </c>
      <c r="H145" s="14">
        <f>IF(ISBLANK($E145),"",$E145+$G145)</f>
        <v/>
      </c>
      <c r="I145" s="14" t="n"/>
      <c r="J145" s="14">
        <f>IF(ISBLANK($H145),"",MAX(0,$H145-IF(ISBLANK($I145),0,$I145)))</f>
        <v/>
      </c>
      <c r="K145" s="11" t="n"/>
      <c r="L145" s="16" t="n"/>
      <c r="M145" s="16" t="n"/>
      <c r="N145" s="11" t="n"/>
    </row>
    <row r="146">
      <c r="A146" s="11" t="n"/>
      <c r="B146" s="11" t="n"/>
      <c r="C146" s="16" t="n"/>
      <c r="D146" s="16" t="n"/>
      <c r="E146" s="14" t="n"/>
      <c r="F146" s="17" t="n"/>
      <c r="G146" s="14">
        <f>IF(ISBLANK($E146),"",ROUND($E146*$F146,0))</f>
        <v/>
      </c>
      <c r="H146" s="14">
        <f>IF(ISBLANK($E146),"",$E146+$G146)</f>
        <v/>
      </c>
      <c r="I146" s="14" t="n"/>
      <c r="J146" s="14">
        <f>IF(ISBLANK($H146),"",MAX(0,$H146-IF(ISBLANK($I146),0,$I146)))</f>
        <v/>
      </c>
      <c r="K146" s="11" t="n"/>
      <c r="L146" s="16" t="n"/>
      <c r="M146" s="16" t="n"/>
      <c r="N146" s="11" t="n"/>
    </row>
    <row r="147">
      <c r="A147" s="11" t="n"/>
      <c r="B147" s="11" t="n"/>
      <c r="C147" s="16" t="n"/>
      <c r="D147" s="16" t="n"/>
      <c r="E147" s="14" t="n"/>
      <c r="F147" s="17" t="n"/>
      <c r="G147" s="14">
        <f>IF(ISBLANK($E147),"",ROUND($E147*$F147,0))</f>
        <v/>
      </c>
      <c r="H147" s="14">
        <f>IF(ISBLANK($E147),"",$E147+$G147)</f>
        <v/>
      </c>
      <c r="I147" s="14" t="n"/>
      <c r="J147" s="14">
        <f>IF(ISBLANK($H147),"",MAX(0,$H147-IF(ISBLANK($I147),0,$I147)))</f>
        <v/>
      </c>
      <c r="K147" s="11" t="n"/>
      <c r="L147" s="16" t="n"/>
      <c r="M147" s="16" t="n"/>
      <c r="N147" s="11" t="n"/>
    </row>
    <row r="148">
      <c r="A148" s="11" t="n"/>
      <c r="B148" s="11" t="n"/>
      <c r="C148" s="16" t="n"/>
      <c r="D148" s="16" t="n"/>
      <c r="E148" s="14" t="n"/>
      <c r="F148" s="17" t="n"/>
      <c r="G148" s="14">
        <f>IF(ISBLANK($E148),"",ROUND($E148*$F148,0))</f>
        <v/>
      </c>
      <c r="H148" s="14">
        <f>IF(ISBLANK($E148),"",$E148+$G148)</f>
        <v/>
      </c>
      <c r="I148" s="14" t="n"/>
      <c r="J148" s="14">
        <f>IF(ISBLANK($H148),"",MAX(0,$H148-IF(ISBLANK($I148),0,$I148)))</f>
        <v/>
      </c>
      <c r="K148" s="11" t="n"/>
      <c r="L148" s="16" t="n"/>
      <c r="M148" s="16" t="n"/>
      <c r="N148" s="11" t="n"/>
    </row>
    <row r="149">
      <c r="A149" s="11" t="n"/>
      <c r="B149" s="11" t="n"/>
      <c r="C149" s="16" t="n"/>
      <c r="D149" s="16" t="n"/>
      <c r="E149" s="14" t="n"/>
      <c r="F149" s="17" t="n"/>
      <c r="G149" s="14">
        <f>IF(ISBLANK($E149),"",ROUND($E149*$F149,0))</f>
        <v/>
      </c>
      <c r="H149" s="14">
        <f>IF(ISBLANK($E149),"",$E149+$G149)</f>
        <v/>
      </c>
      <c r="I149" s="14" t="n"/>
      <c r="J149" s="14">
        <f>IF(ISBLANK($H149),"",MAX(0,$H149-IF(ISBLANK($I149),0,$I149)))</f>
        <v/>
      </c>
      <c r="K149" s="11" t="n"/>
      <c r="L149" s="16" t="n"/>
      <c r="M149" s="16" t="n"/>
      <c r="N149" s="11" t="n"/>
    </row>
    <row r="150">
      <c r="A150" s="11" t="n"/>
      <c r="B150" s="11" t="n"/>
      <c r="C150" s="16" t="n"/>
      <c r="D150" s="16" t="n"/>
      <c r="E150" s="14" t="n"/>
      <c r="F150" s="17" t="n"/>
      <c r="G150" s="14">
        <f>IF(ISBLANK($E150),"",ROUND($E150*$F150,0))</f>
        <v/>
      </c>
      <c r="H150" s="14">
        <f>IF(ISBLANK($E150),"",$E150+$G150)</f>
        <v/>
      </c>
      <c r="I150" s="14" t="n"/>
      <c r="J150" s="14">
        <f>IF(ISBLANK($H150),"",MAX(0,$H150-IF(ISBLANK($I150),0,$I150)))</f>
        <v/>
      </c>
      <c r="K150" s="11" t="n"/>
      <c r="L150" s="16" t="n"/>
      <c r="M150" s="16" t="n"/>
      <c r="N150" s="11" t="n"/>
    </row>
    <row r="151">
      <c r="A151" s="11" t="n"/>
      <c r="B151" s="11" t="n"/>
      <c r="C151" s="16" t="n"/>
      <c r="D151" s="16" t="n"/>
      <c r="E151" s="14" t="n"/>
      <c r="F151" s="17" t="n"/>
      <c r="G151" s="14">
        <f>IF(ISBLANK($E151),"",ROUND($E151*$F151,0))</f>
        <v/>
      </c>
      <c r="H151" s="14">
        <f>IF(ISBLANK($E151),"",$E151+$G151)</f>
        <v/>
      </c>
      <c r="I151" s="14" t="n"/>
      <c r="J151" s="14">
        <f>IF(ISBLANK($H151),"",MAX(0,$H151-IF(ISBLANK($I151),0,$I151)))</f>
        <v/>
      </c>
      <c r="K151" s="11" t="n"/>
      <c r="L151" s="16" t="n"/>
      <c r="M151" s="16" t="n"/>
      <c r="N151" s="11" t="n"/>
    </row>
    <row r="152">
      <c r="A152" s="11" t="n"/>
      <c r="B152" s="11" t="n"/>
      <c r="C152" s="16" t="n"/>
      <c r="D152" s="16" t="n"/>
      <c r="E152" s="14" t="n"/>
      <c r="F152" s="17" t="n"/>
      <c r="G152" s="14">
        <f>IF(ISBLANK($E152),"",ROUND($E152*$F152,0))</f>
        <v/>
      </c>
      <c r="H152" s="14">
        <f>IF(ISBLANK($E152),"",$E152+$G152)</f>
        <v/>
      </c>
      <c r="I152" s="14" t="n"/>
      <c r="J152" s="14">
        <f>IF(ISBLANK($H152),"",MAX(0,$H152-IF(ISBLANK($I152),0,$I152)))</f>
        <v/>
      </c>
      <c r="K152" s="11" t="n"/>
      <c r="L152" s="16" t="n"/>
      <c r="M152" s="16" t="n"/>
      <c r="N152" s="11" t="n"/>
    </row>
    <row r="153">
      <c r="A153" s="11" t="n"/>
      <c r="B153" s="11" t="n"/>
      <c r="C153" s="16" t="n"/>
      <c r="D153" s="16" t="n"/>
      <c r="E153" s="14" t="n"/>
      <c r="F153" s="17" t="n"/>
      <c r="G153" s="14">
        <f>IF(ISBLANK($E153),"",ROUND($E153*$F153,0))</f>
        <v/>
      </c>
      <c r="H153" s="14">
        <f>IF(ISBLANK($E153),"",$E153+$G153)</f>
        <v/>
      </c>
      <c r="I153" s="14" t="n"/>
      <c r="J153" s="14">
        <f>IF(ISBLANK($H153),"",MAX(0,$H153-IF(ISBLANK($I153),0,$I153)))</f>
        <v/>
      </c>
      <c r="K153" s="11" t="n"/>
      <c r="L153" s="16" t="n"/>
      <c r="M153" s="16" t="n"/>
      <c r="N153" s="11" t="n"/>
    </row>
    <row r="154">
      <c r="A154" s="11" t="n"/>
      <c r="B154" s="11" t="n"/>
      <c r="C154" s="16" t="n"/>
      <c r="D154" s="16" t="n"/>
      <c r="E154" s="14" t="n"/>
      <c r="F154" s="17" t="n"/>
      <c r="G154" s="14">
        <f>IF(ISBLANK($E154),"",ROUND($E154*$F154,0))</f>
        <v/>
      </c>
      <c r="H154" s="14">
        <f>IF(ISBLANK($E154),"",$E154+$G154)</f>
        <v/>
      </c>
      <c r="I154" s="14" t="n"/>
      <c r="J154" s="14">
        <f>IF(ISBLANK($H154),"",MAX(0,$H154-IF(ISBLANK($I154),0,$I154)))</f>
        <v/>
      </c>
      <c r="K154" s="11" t="n"/>
      <c r="L154" s="16" t="n"/>
      <c r="M154" s="16" t="n"/>
      <c r="N154" s="11" t="n"/>
    </row>
    <row r="155">
      <c r="A155" s="11" t="n"/>
      <c r="B155" s="11" t="n"/>
      <c r="C155" s="16" t="n"/>
      <c r="D155" s="16" t="n"/>
      <c r="E155" s="14" t="n"/>
      <c r="F155" s="17" t="n"/>
      <c r="G155" s="14">
        <f>IF(ISBLANK($E155),"",ROUND($E155*$F155,0))</f>
        <v/>
      </c>
      <c r="H155" s="14">
        <f>IF(ISBLANK($E155),"",$E155+$G155)</f>
        <v/>
      </c>
      <c r="I155" s="14" t="n"/>
      <c r="J155" s="14">
        <f>IF(ISBLANK($H155),"",MAX(0,$H155-IF(ISBLANK($I155),0,$I155)))</f>
        <v/>
      </c>
      <c r="K155" s="11" t="n"/>
      <c r="L155" s="16" t="n"/>
      <c r="M155" s="16" t="n"/>
      <c r="N155" s="11" t="n"/>
    </row>
    <row r="156">
      <c r="A156" s="11" t="n"/>
      <c r="B156" s="11" t="n"/>
      <c r="C156" s="16" t="n"/>
      <c r="D156" s="16" t="n"/>
      <c r="E156" s="14" t="n"/>
      <c r="F156" s="17" t="n"/>
      <c r="G156" s="14">
        <f>IF(ISBLANK($E156),"",ROUND($E156*$F156,0))</f>
        <v/>
      </c>
      <c r="H156" s="14">
        <f>IF(ISBLANK($E156),"",$E156+$G156)</f>
        <v/>
      </c>
      <c r="I156" s="14" t="n"/>
      <c r="J156" s="14">
        <f>IF(ISBLANK($H156),"",MAX(0,$H156-IF(ISBLANK($I156),0,$I156)))</f>
        <v/>
      </c>
      <c r="K156" s="11" t="n"/>
      <c r="L156" s="16" t="n"/>
      <c r="M156" s="16" t="n"/>
      <c r="N156" s="11" t="n"/>
    </row>
    <row r="157">
      <c r="A157" s="11" t="n"/>
      <c r="B157" s="11" t="n"/>
      <c r="C157" s="16" t="n"/>
      <c r="D157" s="16" t="n"/>
      <c r="E157" s="14" t="n"/>
      <c r="F157" s="17" t="n"/>
      <c r="G157" s="14">
        <f>IF(ISBLANK($E157),"",ROUND($E157*$F157,0))</f>
        <v/>
      </c>
      <c r="H157" s="14">
        <f>IF(ISBLANK($E157),"",$E157+$G157)</f>
        <v/>
      </c>
      <c r="I157" s="14" t="n"/>
      <c r="J157" s="14">
        <f>IF(ISBLANK($H157),"",MAX(0,$H157-IF(ISBLANK($I157),0,$I157)))</f>
        <v/>
      </c>
      <c r="K157" s="11" t="n"/>
      <c r="L157" s="16" t="n"/>
      <c r="M157" s="16" t="n"/>
      <c r="N157" s="11" t="n"/>
    </row>
    <row r="158">
      <c r="A158" s="11" t="n"/>
      <c r="B158" s="11" t="n"/>
      <c r="C158" s="16" t="n"/>
      <c r="D158" s="16" t="n"/>
      <c r="E158" s="14" t="n"/>
      <c r="F158" s="17" t="n"/>
      <c r="G158" s="14">
        <f>IF(ISBLANK($E158),"",ROUND($E158*$F158,0))</f>
        <v/>
      </c>
      <c r="H158" s="14">
        <f>IF(ISBLANK($E158),"",$E158+$G158)</f>
        <v/>
      </c>
      <c r="I158" s="14" t="n"/>
      <c r="J158" s="14">
        <f>IF(ISBLANK($H158),"",MAX(0,$H158-IF(ISBLANK($I158),0,$I158)))</f>
        <v/>
      </c>
      <c r="K158" s="11" t="n"/>
      <c r="L158" s="16" t="n"/>
      <c r="M158" s="16" t="n"/>
      <c r="N158" s="11" t="n"/>
    </row>
    <row r="159">
      <c r="A159" s="11" t="n"/>
      <c r="B159" s="11" t="n"/>
      <c r="C159" s="16" t="n"/>
      <c r="D159" s="16" t="n"/>
      <c r="E159" s="14" t="n"/>
      <c r="F159" s="17" t="n"/>
      <c r="G159" s="14">
        <f>IF(ISBLANK($E159),"",ROUND($E159*$F159,0))</f>
        <v/>
      </c>
      <c r="H159" s="14">
        <f>IF(ISBLANK($E159),"",$E159+$G159)</f>
        <v/>
      </c>
      <c r="I159" s="14" t="n"/>
      <c r="J159" s="14">
        <f>IF(ISBLANK($H159),"",MAX(0,$H159-IF(ISBLANK($I159),0,$I159)))</f>
        <v/>
      </c>
      <c r="K159" s="11" t="n"/>
      <c r="L159" s="16" t="n"/>
      <c r="M159" s="16" t="n"/>
      <c r="N159" s="11" t="n"/>
    </row>
    <row r="160">
      <c r="A160" s="11" t="n"/>
      <c r="B160" s="11" t="n"/>
      <c r="C160" s="16" t="n"/>
      <c r="D160" s="16" t="n"/>
      <c r="E160" s="14" t="n"/>
      <c r="F160" s="17" t="n"/>
      <c r="G160" s="14">
        <f>IF(ISBLANK($E160),"",ROUND($E160*$F160,0))</f>
        <v/>
      </c>
      <c r="H160" s="14">
        <f>IF(ISBLANK($E160),"",$E160+$G160)</f>
        <v/>
      </c>
      <c r="I160" s="14" t="n"/>
      <c r="J160" s="14">
        <f>IF(ISBLANK($H160),"",MAX(0,$H160-IF(ISBLANK($I160),0,$I160)))</f>
        <v/>
      </c>
      <c r="K160" s="11" t="n"/>
      <c r="L160" s="16" t="n"/>
      <c r="M160" s="16" t="n"/>
      <c r="N160" s="11" t="n"/>
    </row>
    <row r="161">
      <c r="A161" s="11" t="n"/>
      <c r="B161" s="11" t="n"/>
      <c r="C161" s="16" t="n"/>
      <c r="D161" s="16" t="n"/>
      <c r="E161" s="14" t="n"/>
      <c r="F161" s="17" t="n"/>
      <c r="G161" s="14">
        <f>IF(ISBLANK($E161),"",ROUND($E161*$F161,0))</f>
        <v/>
      </c>
      <c r="H161" s="14">
        <f>IF(ISBLANK($E161),"",$E161+$G161)</f>
        <v/>
      </c>
      <c r="I161" s="14" t="n"/>
      <c r="J161" s="14">
        <f>IF(ISBLANK($H161),"",MAX(0,$H161-IF(ISBLANK($I161),0,$I161)))</f>
        <v/>
      </c>
      <c r="K161" s="11" t="n"/>
      <c r="L161" s="16" t="n"/>
      <c r="M161" s="16" t="n"/>
      <c r="N161" s="11" t="n"/>
    </row>
    <row r="162">
      <c r="A162" s="11" t="n"/>
      <c r="B162" s="11" t="n"/>
      <c r="C162" s="16" t="n"/>
      <c r="D162" s="16" t="n"/>
      <c r="E162" s="14" t="n"/>
      <c r="F162" s="17" t="n"/>
      <c r="G162" s="14">
        <f>IF(ISBLANK($E162),"",ROUND($E162*$F162,0))</f>
        <v/>
      </c>
      <c r="H162" s="14">
        <f>IF(ISBLANK($E162),"",$E162+$G162)</f>
        <v/>
      </c>
      <c r="I162" s="14" t="n"/>
      <c r="J162" s="14">
        <f>IF(ISBLANK($H162),"",MAX(0,$H162-IF(ISBLANK($I162),0,$I162)))</f>
        <v/>
      </c>
      <c r="K162" s="11" t="n"/>
      <c r="L162" s="16" t="n"/>
      <c r="M162" s="16" t="n"/>
      <c r="N162" s="11" t="n"/>
    </row>
    <row r="163">
      <c r="A163" s="11" t="n"/>
      <c r="B163" s="11" t="n"/>
      <c r="C163" s="16" t="n"/>
      <c r="D163" s="16" t="n"/>
      <c r="E163" s="14" t="n"/>
      <c r="F163" s="17" t="n"/>
      <c r="G163" s="14">
        <f>IF(ISBLANK($E163),"",ROUND($E163*$F163,0))</f>
        <v/>
      </c>
      <c r="H163" s="14">
        <f>IF(ISBLANK($E163),"",$E163+$G163)</f>
        <v/>
      </c>
      <c r="I163" s="14" t="n"/>
      <c r="J163" s="14">
        <f>IF(ISBLANK($H163),"",MAX(0,$H163-IF(ISBLANK($I163),0,$I163)))</f>
        <v/>
      </c>
      <c r="K163" s="11" t="n"/>
      <c r="L163" s="16" t="n"/>
      <c r="M163" s="16" t="n"/>
      <c r="N163" s="11" t="n"/>
    </row>
    <row r="164">
      <c r="A164" s="11" t="n"/>
      <c r="B164" s="11" t="n"/>
      <c r="C164" s="16" t="n"/>
      <c r="D164" s="16" t="n"/>
      <c r="E164" s="14" t="n"/>
      <c r="F164" s="17" t="n"/>
      <c r="G164" s="14">
        <f>IF(ISBLANK($E164),"",ROUND($E164*$F164,0))</f>
        <v/>
      </c>
      <c r="H164" s="14">
        <f>IF(ISBLANK($E164),"",$E164+$G164)</f>
        <v/>
      </c>
      <c r="I164" s="14" t="n"/>
      <c r="J164" s="14">
        <f>IF(ISBLANK($H164),"",MAX(0,$H164-IF(ISBLANK($I164),0,$I164)))</f>
        <v/>
      </c>
      <c r="K164" s="11" t="n"/>
      <c r="L164" s="16" t="n"/>
      <c r="M164" s="16" t="n"/>
      <c r="N164" s="11" t="n"/>
    </row>
    <row r="165">
      <c r="A165" s="11" t="n"/>
      <c r="B165" s="11" t="n"/>
      <c r="C165" s="16" t="n"/>
      <c r="D165" s="16" t="n"/>
      <c r="E165" s="14" t="n"/>
      <c r="F165" s="17" t="n"/>
      <c r="G165" s="14">
        <f>IF(ISBLANK($E165),"",ROUND($E165*$F165,0))</f>
        <v/>
      </c>
      <c r="H165" s="14">
        <f>IF(ISBLANK($E165),"",$E165+$G165)</f>
        <v/>
      </c>
      <c r="I165" s="14" t="n"/>
      <c r="J165" s="14">
        <f>IF(ISBLANK($H165),"",MAX(0,$H165-IF(ISBLANK($I165),0,$I165)))</f>
        <v/>
      </c>
      <c r="K165" s="11" t="n"/>
      <c r="L165" s="16" t="n"/>
      <c r="M165" s="16" t="n"/>
      <c r="N165" s="11" t="n"/>
    </row>
    <row r="166">
      <c r="A166" s="11" t="n"/>
      <c r="B166" s="11" t="n"/>
      <c r="C166" s="16" t="n"/>
      <c r="D166" s="16" t="n"/>
      <c r="E166" s="14" t="n"/>
      <c r="F166" s="17" t="n"/>
      <c r="G166" s="14">
        <f>IF(ISBLANK($E166),"",ROUND($E166*$F166,0))</f>
        <v/>
      </c>
      <c r="H166" s="14">
        <f>IF(ISBLANK($E166),"",$E166+$G166)</f>
        <v/>
      </c>
      <c r="I166" s="14" t="n"/>
      <c r="J166" s="14">
        <f>IF(ISBLANK($H166),"",MAX(0,$H166-IF(ISBLANK($I166),0,$I166)))</f>
        <v/>
      </c>
      <c r="K166" s="11" t="n"/>
      <c r="L166" s="16" t="n"/>
      <c r="M166" s="16" t="n"/>
      <c r="N166" s="11" t="n"/>
    </row>
    <row r="167">
      <c r="A167" s="11" t="n"/>
      <c r="B167" s="11" t="n"/>
      <c r="C167" s="16" t="n"/>
      <c r="D167" s="16" t="n"/>
      <c r="E167" s="14" t="n"/>
      <c r="F167" s="17" t="n"/>
      <c r="G167" s="14">
        <f>IF(ISBLANK($E167),"",ROUND($E167*$F167,0))</f>
        <v/>
      </c>
      <c r="H167" s="14">
        <f>IF(ISBLANK($E167),"",$E167+$G167)</f>
        <v/>
      </c>
      <c r="I167" s="14" t="n"/>
      <c r="J167" s="14">
        <f>IF(ISBLANK($H167),"",MAX(0,$H167-IF(ISBLANK($I167),0,$I167)))</f>
        <v/>
      </c>
      <c r="K167" s="11" t="n"/>
      <c r="L167" s="16" t="n"/>
      <c r="M167" s="16" t="n"/>
      <c r="N167" s="11" t="n"/>
    </row>
    <row r="168">
      <c r="A168" s="11" t="n"/>
      <c r="B168" s="11" t="n"/>
      <c r="C168" s="16" t="n"/>
      <c r="D168" s="16" t="n"/>
      <c r="E168" s="14" t="n"/>
      <c r="F168" s="17" t="n"/>
      <c r="G168" s="14">
        <f>IF(ISBLANK($E168),"",ROUND($E168*$F168,0))</f>
        <v/>
      </c>
      <c r="H168" s="14">
        <f>IF(ISBLANK($E168),"",$E168+$G168)</f>
        <v/>
      </c>
      <c r="I168" s="14" t="n"/>
      <c r="J168" s="14">
        <f>IF(ISBLANK($H168),"",MAX(0,$H168-IF(ISBLANK($I168),0,$I168)))</f>
        <v/>
      </c>
      <c r="K168" s="11" t="n"/>
      <c r="L168" s="16" t="n"/>
      <c r="M168" s="16" t="n"/>
      <c r="N168" s="11" t="n"/>
    </row>
    <row r="169">
      <c r="A169" s="11" t="n"/>
      <c r="B169" s="11" t="n"/>
      <c r="C169" s="16" t="n"/>
      <c r="D169" s="16" t="n"/>
      <c r="E169" s="14" t="n"/>
      <c r="F169" s="17" t="n"/>
      <c r="G169" s="14">
        <f>IF(ISBLANK($E169),"",ROUND($E169*$F169,0))</f>
        <v/>
      </c>
      <c r="H169" s="14">
        <f>IF(ISBLANK($E169),"",$E169+$G169)</f>
        <v/>
      </c>
      <c r="I169" s="14" t="n"/>
      <c r="J169" s="14">
        <f>IF(ISBLANK($H169),"",MAX(0,$H169-IF(ISBLANK($I169),0,$I169)))</f>
        <v/>
      </c>
      <c r="K169" s="11" t="n"/>
      <c r="L169" s="16" t="n"/>
      <c r="M169" s="16" t="n"/>
      <c r="N169" s="11" t="n"/>
    </row>
    <row r="170">
      <c r="A170" s="11" t="n"/>
      <c r="B170" s="11" t="n"/>
      <c r="C170" s="16" t="n"/>
      <c r="D170" s="16" t="n"/>
      <c r="E170" s="14" t="n"/>
      <c r="F170" s="17" t="n"/>
      <c r="G170" s="14">
        <f>IF(ISBLANK($E170),"",ROUND($E170*$F170,0))</f>
        <v/>
      </c>
      <c r="H170" s="14">
        <f>IF(ISBLANK($E170),"",$E170+$G170)</f>
        <v/>
      </c>
      <c r="I170" s="14" t="n"/>
      <c r="J170" s="14">
        <f>IF(ISBLANK($H170),"",MAX(0,$H170-IF(ISBLANK($I170),0,$I170)))</f>
        <v/>
      </c>
      <c r="K170" s="11" t="n"/>
      <c r="L170" s="16" t="n"/>
      <c r="M170" s="16" t="n"/>
      <c r="N170" s="11" t="n"/>
    </row>
    <row r="171">
      <c r="A171" s="11" t="n"/>
      <c r="B171" s="11" t="n"/>
      <c r="C171" s="16" t="n"/>
      <c r="D171" s="16" t="n"/>
      <c r="E171" s="14" t="n"/>
      <c r="F171" s="17" t="n"/>
      <c r="G171" s="14">
        <f>IF(ISBLANK($E171),"",ROUND($E171*$F171,0))</f>
        <v/>
      </c>
      <c r="H171" s="14">
        <f>IF(ISBLANK($E171),"",$E171+$G171)</f>
        <v/>
      </c>
      <c r="I171" s="14" t="n"/>
      <c r="J171" s="14">
        <f>IF(ISBLANK($H171),"",MAX(0,$H171-IF(ISBLANK($I171),0,$I171)))</f>
        <v/>
      </c>
      <c r="K171" s="11" t="n"/>
      <c r="L171" s="16" t="n"/>
      <c r="M171" s="16" t="n"/>
      <c r="N171" s="11" t="n"/>
    </row>
    <row r="172">
      <c r="A172" s="11" t="n"/>
      <c r="B172" s="11" t="n"/>
      <c r="C172" s="16" t="n"/>
      <c r="D172" s="16" t="n"/>
      <c r="E172" s="14" t="n"/>
      <c r="F172" s="17" t="n"/>
      <c r="G172" s="14">
        <f>IF(ISBLANK($E172),"",ROUND($E172*$F172,0))</f>
        <v/>
      </c>
      <c r="H172" s="14">
        <f>IF(ISBLANK($E172),"",$E172+$G172)</f>
        <v/>
      </c>
      <c r="I172" s="14" t="n"/>
      <c r="J172" s="14">
        <f>IF(ISBLANK($H172),"",MAX(0,$H172-IF(ISBLANK($I172),0,$I172)))</f>
        <v/>
      </c>
      <c r="K172" s="11" t="n"/>
      <c r="L172" s="16" t="n"/>
      <c r="M172" s="16" t="n"/>
      <c r="N172" s="11" t="n"/>
    </row>
    <row r="173">
      <c r="A173" s="11" t="n"/>
      <c r="B173" s="11" t="n"/>
      <c r="C173" s="16" t="n"/>
      <c r="D173" s="16" t="n"/>
      <c r="E173" s="14" t="n"/>
      <c r="F173" s="17" t="n"/>
      <c r="G173" s="14">
        <f>IF(ISBLANK($E173),"",ROUND($E173*$F173,0))</f>
        <v/>
      </c>
      <c r="H173" s="14">
        <f>IF(ISBLANK($E173),"",$E173+$G173)</f>
        <v/>
      </c>
      <c r="I173" s="14" t="n"/>
      <c r="J173" s="14">
        <f>IF(ISBLANK($H173),"",MAX(0,$H173-IF(ISBLANK($I173),0,$I173)))</f>
        <v/>
      </c>
      <c r="K173" s="11" t="n"/>
      <c r="L173" s="16" t="n"/>
      <c r="M173" s="16" t="n"/>
      <c r="N173" s="11" t="n"/>
    </row>
    <row r="174">
      <c r="A174" s="11" t="n"/>
      <c r="B174" s="11" t="n"/>
      <c r="C174" s="16" t="n"/>
      <c r="D174" s="16" t="n"/>
      <c r="E174" s="14" t="n"/>
      <c r="F174" s="17" t="n"/>
      <c r="G174" s="14">
        <f>IF(ISBLANK($E174),"",ROUND($E174*$F174,0))</f>
        <v/>
      </c>
      <c r="H174" s="14">
        <f>IF(ISBLANK($E174),"",$E174+$G174)</f>
        <v/>
      </c>
      <c r="I174" s="14" t="n"/>
      <c r="J174" s="14">
        <f>IF(ISBLANK($H174),"",MAX(0,$H174-IF(ISBLANK($I174),0,$I174)))</f>
        <v/>
      </c>
      <c r="K174" s="11" t="n"/>
      <c r="L174" s="16" t="n"/>
      <c r="M174" s="16" t="n"/>
      <c r="N174" s="11" t="n"/>
    </row>
    <row r="175">
      <c r="A175" s="11" t="n"/>
      <c r="B175" s="11" t="n"/>
      <c r="C175" s="16" t="n"/>
      <c r="D175" s="16" t="n"/>
      <c r="E175" s="14" t="n"/>
      <c r="F175" s="17" t="n"/>
      <c r="G175" s="14">
        <f>IF(ISBLANK($E175),"",ROUND($E175*$F175,0))</f>
        <v/>
      </c>
      <c r="H175" s="14">
        <f>IF(ISBLANK($E175),"",$E175+$G175)</f>
        <v/>
      </c>
      <c r="I175" s="14" t="n"/>
      <c r="J175" s="14">
        <f>IF(ISBLANK($H175),"",MAX(0,$H175-IF(ISBLANK($I175),0,$I175)))</f>
        <v/>
      </c>
      <c r="K175" s="11" t="n"/>
      <c r="L175" s="16" t="n"/>
      <c r="M175" s="16" t="n"/>
      <c r="N175" s="11" t="n"/>
    </row>
    <row r="176">
      <c r="A176" s="11" t="n"/>
      <c r="B176" s="11" t="n"/>
      <c r="C176" s="16" t="n"/>
      <c r="D176" s="16" t="n"/>
      <c r="E176" s="14" t="n"/>
      <c r="F176" s="17" t="n"/>
      <c r="G176" s="14">
        <f>IF(ISBLANK($E176),"",ROUND($E176*$F176,0))</f>
        <v/>
      </c>
      <c r="H176" s="14">
        <f>IF(ISBLANK($E176),"",$E176+$G176)</f>
        <v/>
      </c>
      <c r="I176" s="14" t="n"/>
      <c r="J176" s="14">
        <f>IF(ISBLANK($H176),"",MAX(0,$H176-IF(ISBLANK($I176),0,$I176)))</f>
        <v/>
      </c>
      <c r="K176" s="11" t="n"/>
      <c r="L176" s="16" t="n"/>
      <c r="M176" s="16" t="n"/>
      <c r="N176" s="11" t="n"/>
    </row>
    <row r="177">
      <c r="A177" s="11" t="n"/>
      <c r="B177" s="11" t="n"/>
      <c r="C177" s="16" t="n"/>
      <c r="D177" s="16" t="n"/>
      <c r="E177" s="14" t="n"/>
      <c r="F177" s="17" t="n"/>
      <c r="G177" s="14">
        <f>IF(ISBLANK($E177),"",ROUND($E177*$F177,0))</f>
        <v/>
      </c>
      <c r="H177" s="14">
        <f>IF(ISBLANK($E177),"",$E177+$G177)</f>
        <v/>
      </c>
      <c r="I177" s="14" t="n"/>
      <c r="J177" s="14">
        <f>IF(ISBLANK($H177),"",MAX(0,$H177-IF(ISBLANK($I177),0,$I177)))</f>
        <v/>
      </c>
      <c r="K177" s="11" t="n"/>
      <c r="L177" s="16" t="n"/>
      <c r="M177" s="16" t="n"/>
      <c r="N177" s="11" t="n"/>
    </row>
    <row r="178">
      <c r="A178" s="11" t="n"/>
      <c r="B178" s="11" t="n"/>
      <c r="C178" s="16" t="n"/>
      <c r="D178" s="16" t="n"/>
      <c r="E178" s="14" t="n"/>
      <c r="F178" s="17" t="n"/>
      <c r="G178" s="14">
        <f>IF(ISBLANK($E178),"",ROUND($E178*$F178,0))</f>
        <v/>
      </c>
      <c r="H178" s="14">
        <f>IF(ISBLANK($E178),"",$E178+$G178)</f>
        <v/>
      </c>
      <c r="I178" s="14" t="n"/>
      <c r="J178" s="14">
        <f>IF(ISBLANK($H178),"",MAX(0,$H178-IF(ISBLANK($I178),0,$I178)))</f>
        <v/>
      </c>
      <c r="K178" s="11" t="n"/>
      <c r="L178" s="16" t="n"/>
      <c r="M178" s="16" t="n"/>
      <c r="N178" s="11" t="n"/>
    </row>
    <row r="179">
      <c r="A179" s="11" t="n"/>
      <c r="B179" s="11" t="n"/>
      <c r="C179" s="16" t="n"/>
      <c r="D179" s="16" t="n"/>
      <c r="E179" s="14" t="n"/>
      <c r="F179" s="17" t="n"/>
      <c r="G179" s="14">
        <f>IF(ISBLANK($E179),"",ROUND($E179*$F179,0))</f>
        <v/>
      </c>
      <c r="H179" s="14">
        <f>IF(ISBLANK($E179),"",$E179+$G179)</f>
        <v/>
      </c>
      <c r="I179" s="14" t="n"/>
      <c r="J179" s="14">
        <f>IF(ISBLANK($H179),"",MAX(0,$H179-IF(ISBLANK($I179),0,$I179)))</f>
        <v/>
      </c>
      <c r="K179" s="11" t="n"/>
      <c r="L179" s="16" t="n"/>
      <c r="M179" s="16" t="n"/>
      <c r="N179" s="11" t="n"/>
    </row>
    <row r="180">
      <c r="A180" s="11" t="n"/>
      <c r="B180" s="11" t="n"/>
      <c r="C180" s="16" t="n"/>
      <c r="D180" s="16" t="n"/>
      <c r="E180" s="14" t="n"/>
      <c r="F180" s="17" t="n"/>
      <c r="G180" s="14">
        <f>IF(ISBLANK($E180),"",ROUND($E180*$F180,0))</f>
        <v/>
      </c>
      <c r="H180" s="14">
        <f>IF(ISBLANK($E180),"",$E180+$G180)</f>
        <v/>
      </c>
      <c r="I180" s="14" t="n"/>
      <c r="J180" s="14">
        <f>IF(ISBLANK($H180),"",MAX(0,$H180-IF(ISBLANK($I180),0,$I180)))</f>
        <v/>
      </c>
      <c r="K180" s="11" t="n"/>
      <c r="L180" s="16" t="n"/>
      <c r="M180" s="16" t="n"/>
      <c r="N180" s="11" t="n"/>
    </row>
    <row r="181">
      <c r="A181" s="11" t="n"/>
      <c r="B181" s="11" t="n"/>
      <c r="C181" s="16" t="n"/>
      <c r="D181" s="16" t="n"/>
      <c r="E181" s="14" t="n"/>
      <c r="F181" s="17" t="n"/>
      <c r="G181" s="14">
        <f>IF(ISBLANK($E181),"",ROUND($E181*$F181,0))</f>
        <v/>
      </c>
      <c r="H181" s="14">
        <f>IF(ISBLANK($E181),"",$E181+$G181)</f>
        <v/>
      </c>
      <c r="I181" s="14" t="n"/>
      <c r="J181" s="14">
        <f>IF(ISBLANK($H181),"",MAX(0,$H181-IF(ISBLANK($I181),0,$I181)))</f>
        <v/>
      </c>
      <c r="K181" s="11" t="n"/>
      <c r="L181" s="16" t="n"/>
      <c r="M181" s="16" t="n"/>
      <c r="N181" s="11" t="n"/>
    </row>
    <row r="182">
      <c r="A182" s="11" t="n"/>
      <c r="B182" s="11" t="n"/>
      <c r="C182" s="16" t="n"/>
      <c r="D182" s="16" t="n"/>
      <c r="E182" s="14" t="n"/>
      <c r="F182" s="17" t="n"/>
      <c r="G182" s="14">
        <f>IF(ISBLANK($E182),"",ROUND($E182*$F182,0))</f>
        <v/>
      </c>
      <c r="H182" s="14">
        <f>IF(ISBLANK($E182),"",$E182+$G182)</f>
        <v/>
      </c>
      <c r="I182" s="14" t="n"/>
      <c r="J182" s="14">
        <f>IF(ISBLANK($H182),"",MAX(0,$H182-IF(ISBLANK($I182),0,$I182)))</f>
        <v/>
      </c>
      <c r="K182" s="11" t="n"/>
      <c r="L182" s="16" t="n"/>
      <c r="M182" s="16" t="n"/>
      <c r="N182" s="11" t="n"/>
    </row>
    <row r="183">
      <c r="A183" s="11" t="n"/>
      <c r="B183" s="11" t="n"/>
      <c r="C183" s="16" t="n"/>
      <c r="D183" s="16" t="n"/>
      <c r="E183" s="14" t="n"/>
      <c r="F183" s="17" t="n"/>
      <c r="G183" s="14">
        <f>IF(ISBLANK($E183),"",ROUND($E183*$F183,0))</f>
        <v/>
      </c>
      <c r="H183" s="14">
        <f>IF(ISBLANK($E183),"",$E183+$G183)</f>
        <v/>
      </c>
      <c r="I183" s="14" t="n"/>
      <c r="J183" s="14">
        <f>IF(ISBLANK($H183),"",MAX(0,$H183-IF(ISBLANK($I183),0,$I183)))</f>
        <v/>
      </c>
      <c r="K183" s="11" t="n"/>
      <c r="L183" s="16" t="n"/>
      <c r="M183" s="16" t="n"/>
      <c r="N183" s="11" t="n"/>
    </row>
    <row r="184">
      <c r="A184" s="11" t="n"/>
      <c r="B184" s="11" t="n"/>
      <c r="C184" s="16" t="n"/>
      <c r="D184" s="16" t="n"/>
      <c r="E184" s="14" t="n"/>
      <c r="F184" s="17" t="n"/>
      <c r="G184" s="14">
        <f>IF(ISBLANK($E184),"",ROUND($E184*$F184,0))</f>
        <v/>
      </c>
      <c r="H184" s="14">
        <f>IF(ISBLANK($E184),"",$E184+$G184)</f>
        <v/>
      </c>
      <c r="I184" s="14" t="n"/>
      <c r="J184" s="14">
        <f>IF(ISBLANK($H184),"",MAX(0,$H184-IF(ISBLANK($I184),0,$I184)))</f>
        <v/>
      </c>
      <c r="K184" s="11" t="n"/>
      <c r="L184" s="16" t="n"/>
      <c r="M184" s="16" t="n"/>
      <c r="N184" s="11" t="n"/>
    </row>
    <row r="185">
      <c r="A185" s="11" t="n"/>
      <c r="B185" s="11" t="n"/>
      <c r="C185" s="16" t="n"/>
      <c r="D185" s="16" t="n"/>
      <c r="E185" s="14" t="n"/>
      <c r="F185" s="17" t="n"/>
      <c r="G185" s="14">
        <f>IF(ISBLANK($E185),"",ROUND($E185*$F185,0))</f>
        <v/>
      </c>
      <c r="H185" s="14">
        <f>IF(ISBLANK($E185),"",$E185+$G185)</f>
        <v/>
      </c>
      <c r="I185" s="14" t="n"/>
      <c r="J185" s="14">
        <f>IF(ISBLANK($H185),"",MAX(0,$H185-IF(ISBLANK($I185),0,$I185)))</f>
        <v/>
      </c>
      <c r="K185" s="11" t="n"/>
      <c r="L185" s="16" t="n"/>
      <c r="M185" s="16" t="n"/>
      <c r="N185" s="11" t="n"/>
    </row>
    <row r="186">
      <c r="A186" s="11" t="n"/>
      <c r="B186" s="11" t="n"/>
      <c r="C186" s="16" t="n"/>
      <c r="D186" s="16" t="n"/>
      <c r="E186" s="14" t="n"/>
      <c r="F186" s="17" t="n"/>
      <c r="G186" s="14">
        <f>IF(ISBLANK($E186),"",ROUND($E186*$F186,0))</f>
        <v/>
      </c>
      <c r="H186" s="14">
        <f>IF(ISBLANK($E186),"",$E186+$G186)</f>
        <v/>
      </c>
      <c r="I186" s="14" t="n"/>
      <c r="J186" s="14">
        <f>IF(ISBLANK($H186),"",MAX(0,$H186-IF(ISBLANK($I186),0,$I186)))</f>
        <v/>
      </c>
      <c r="K186" s="11" t="n"/>
      <c r="L186" s="16" t="n"/>
      <c r="M186" s="16" t="n"/>
      <c r="N186" s="11" t="n"/>
    </row>
    <row r="187">
      <c r="A187" s="11" t="n"/>
      <c r="B187" s="11" t="n"/>
      <c r="C187" s="16" t="n"/>
      <c r="D187" s="16" t="n"/>
      <c r="E187" s="14" t="n"/>
      <c r="F187" s="17" t="n"/>
      <c r="G187" s="14">
        <f>IF(ISBLANK($E187),"",ROUND($E187*$F187,0))</f>
        <v/>
      </c>
      <c r="H187" s="14">
        <f>IF(ISBLANK($E187),"",$E187+$G187)</f>
        <v/>
      </c>
      <c r="I187" s="14" t="n"/>
      <c r="J187" s="14">
        <f>IF(ISBLANK($H187),"",MAX(0,$H187-IF(ISBLANK($I187),0,$I187)))</f>
        <v/>
      </c>
      <c r="K187" s="11" t="n"/>
      <c r="L187" s="16" t="n"/>
      <c r="M187" s="16" t="n"/>
      <c r="N187" s="11" t="n"/>
    </row>
    <row r="188">
      <c r="A188" s="11" t="n"/>
      <c r="B188" s="11" t="n"/>
      <c r="C188" s="16" t="n"/>
      <c r="D188" s="16" t="n"/>
      <c r="E188" s="14" t="n"/>
      <c r="F188" s="17" t="n"/>
      <c r="G188" s="14">
        <f>IF(ISBLANK($E188),"",ROUND($E188*$F188,0))</f>
        <v/>
      </c>
      <c r="H188" s="14">
        <f>IF(ISBLANK($E188),"",$E188+$G188)</f>
        <v/>
      </c>
      <c r="I188" s="14" t="n"/>
      <c r="J188" s="14">
        <f>IF(ISBLANK($H188),"",MAX(0,$H188-IF(ISBLANK($I188),0,$I188)))</f>
        <v/>
      </c>
      <c r="K188" s="11" t="n"/>
      <c r="L188" s="16" t="n"/>
      <c r="M188" s="16" t="n"/>
      <c r="N188" s="11" t="n"/>
    </row>
    <row r="189">
      <c r="A189" s="11" t="n"/>
      <c r="B189" s="11" t="n"/>
      <c r="C189" s="16" t="n"/>
      <c r="D189" s="16" t="n"/>
      <c r="E189" s="14" t="n"/>
      <c r="F189" s="17" t="n"/>
      <c r="G189" s="14">
        <f>IF(ISBLANK($E189),"",ROUND($E189*$F189,0))</f>
        <v/>
      </c>
      <c r="H189" s="14">
        <f>IF(ISBLANK($E189),"",$E189+$G189)</f>
        <v/>
      </c>
      <c r="I189" s="14" t="n"/>
      <c r="J189" s="14">
        <f>IF(ISBLANK($H189),"",MAX(0,$H189-IF(ISBLANK($I189),0,$I189)))</f>
        <v/>
      </c>
      <c r="K189" s="11" t="n"/>
      <c r="L189" s="16" t="n"/>
      <c r="M189" s="16" t="n"/>
      <c r="N189" s="11" t="n"/>
    </row>
    <row r="190">
      <c r="A190" s="11" t="n"/>
      <c r="B190" s="11" t="n"/>
      <c r="C190" s="16" t="n"/>
      <c r="D190" s="16" t="n"/>
      <c r="E190" s="14" t="n"/>
      <c r="F190" s="17" t="n"/>
      <c r="G190" s="14">
        <f>IF(ISBLANK($E190),"",ROUND($E190*$F190,0))</f>
        <v/>
      </c>
      <c r="H190" s="14">
        <f>IF(ISBLANK($E190),"",$E190+$G190)</f>
        <v/>
      </c>
      <c r="I190" s="14" t="n"/>
      <c r="J190" s="14">
        <f>IF(ISBLANK($H190),"",MAX(0,$H190-IF(ISBLANK($I190),0,$I190)))</f>
        <v/>
      </c>
      <c r="K190" s="11" t="n"/>
      <c r="L190" s="16" t="n"/>
      <c r="M190" s="16" t="n"/>
      <c r="N190" s="11" t="n"/>
    </row>
    <row r="191">
      <c r="A191" s="11" t="n"/>
      <c r="B191" s="11" t="n"/>
      <c r="C191" s="16" t="n"/>
      <c r="D191" s="16" t="n"/>
      <c r="E191" s="14" t="n"/>
      <c r="F191" s="17" t="n"/>
      <c r="G191" s="14">
        <f>IF(ISBLANK($E191),"",ROUND($E191*$F191,0))</f>
        <v/>
      </c>
      <c r="H191" s="14">
        <f>IF(ISBLANK($E191),"",$E191+$G191)</f>
        <v/>
      </c>
      <c r="I191" s="14" t="n"/>
      <c r="J191" s="14">
        <f>IF(ISBLANK($H191),"",MAX(0,$H191-IF(ISBLANK($I191),0,$I191)))</f>
        <v/>
      </c>
      <c r="K191" s="11" t="n"/>
      <c r="L191" s="16" t="n"/>
      <c r="M191" s="16" t="n"/>
      <c r="N191" s="11" t="n"/>
    </row>
    <row r="192">
      <c r="A192" s="11" t="n"/>
      <c r="B192" s="11" t="n"/>
      <c r="C192" s="16" t="n"/>
      <c r="D192" s="16" t="n"/>
      <c r="E192" s="14" t="n"/>
      <c r="F192" s="17" t="n"/>
      <c r="G192" s="14">
        <f>IF(ISBLANK($E192),"",ROUND($E192*$F192,0))</f>
        <v/>
      </c>
      <c r="H192" s="14">
        <f>IF(ISBLANK($E192),"",$E192+$G192)</f>
        <v/>
      </c>
      <c r="I192" s="14" t="n"/>
      <c r="J192" s="14">
        <f>IF(ISBLANK($H192),"",MAX(0,$H192-IF(ISBLANK($I192),0,$I192)))</f>
        <v/>
      </c>
      <c r="K192" s="11" t="n"/>
      <c r="L192" s="16" t="n"/>
      <c r="M192" s="16" t="n"/>
      <c r="N192" s="11" t="n"/>
    </row>
    <row r="193">
      <c r="A193" s="11" t="n"/>
      <c r="B193" s="11" t="n"/>
      <c r="C193" s="16" t="n"/>
      <c r="D193" s="16" t="n"/>
      <c r="E193" s="14" t="n"/>
      <c r="F193" s="17" t="n"/>
      <c r="G193" s="14">
        <f>IF(ISBLANK($E193),"",ROUND($E193*$F193,0))</f>
        <v/>
      </c>
      <c r="H193" s="14">
        <f>IF(ISBLANK($E193),"",$E193+$G193)</f>
        <v/>
      </c>
      <c r="I193" s="14" t="n"/>
      <c r="J193" s="14">
        <f>IF(ISBLANK($H193),"",MAX(0,$H193-IF(ISBLANK($I193),0,$I193)))</f>
        <v/>
      </c>
      <c r="K193" s="11" t="n"/>
      <c r="L193" s="16" t="n"/>
      <c r="M193" s="16" t="n"/>
      <c r="N193" s="11" t="n"/>
    </row>
    <row r="194">
      <c r="A194" s="11" t="n"/>
      <c r="B194" s="11" t="n"/>
      <c r="C194" s="16" t="n"/>
      <c r="D194" s="16" t="n"/>
      <c r="E194" s="14" t="n"/>
      <c r="F194" s="17" t="n"/>
      <c r="G194" s="14">
        <f>IF(ISBLANK($E194),"",ROUND($E194*$F194,0))</f>
        <v/>
      </c>
      <c r="H194" s="14">
        <f>IF(ISBLANK($E194),"",$E194+$G194)</f>
        <v/>
      </c>
      <c r="I194" s="14" t="n"/>
      <c r="J194" s="14">
        <f>IF(ISBLANK($H194),"",MAX(0,$H194-IF(ISBLANK($I194),0,$I194)))</f>
        <v/>
      </c>
      <c r="K194" s="11" t="n"/>
      <c r="L194" s="16" t="n"/>
      <c r="M194" s="16" t="n"/>
      <c r="N194" s="11" t="n"/>
    </row>
    <row r="195">
      <c r="A195" s="11" t="n"/>
      <c r="B195" s="11" t="n"/>
      <c r="C195" s="16" t="n"/>
      <c r="D195" s="16" t="n"/>
      <c r="E195" s="14" t="n"/>
      <c r="F195" s="17" t="n"/>
      <c r="G195" s="14">
        <f>IF(ISBLANK($E195),"",ROUND($E195*$F195,0))</f>
        <v/>
      </c>
      <c r="H195" s="14">
        <f>IF(ISBLANK($E195),"",$E195+$G195)</f>
        <v/>
      </c>
      <c r="I195" s="14" t="n"/>
      <c r="J195" s="14">
        <f>IF(ISBLANK($H195),"",MAX(0,$H195-IF(ISBLANK($I195),0,$I195)))</f>
        <v/>
      </c>
      <c r="K195" s="11" t="n"/>
      <c r="L195" s="16" t="n"/>
      <c r="M195" s="16" t="n"/>
      <c r="N195" s="11" t="n"/>
    </row>
    <row r="196">
      <c r="A196" s="11" t="n"/>
      <c r="B196" s="11" t="n"/>
      <c r="C196" s="16" t="n"/>
      <c r="D196" s="16" t="n"/>
      <c r="E196" s="14" t="n"/>
      <c r="F196" s="17" t="n"/>
      <c r="G196" s="14">
        <f>IF(ISBLANK($E196),"",ROUND($E196*$F196,0))</f>
        <v/>
      </c>
      <c r="H196" s="14">
        <f>IF(ISBLANK($E196),"",$E196+$G196)</f>
        <v/>
      </c>
      <c r="I196" s="14" t="n"/>
      <c r="J196" s="14">
        <f>IF(ISBLANK($H196),"",MAX(0,$H196-IF(ISBLANK($I196),0,$I196)))</f>
        <v/>
      </c>
      <c r="K196" s="11" t="n"/>
      <c r="L196" s="16" t="n"/>
      <c r="M196" s="16" t="n"/>
      <c r="N196" s="11" t="n"/>
    </row>
    <row r="197">
      <c r="A197" s="11" t="n"/>
      <c r="B197" s="11" t="n"/>
      <c r="C197" s="16" t="n"/>
      <c r="D197" s="16" t="n"/>
      <c r="E197" s="14" t="n"/>
      <c r="F197" s="17" t="n"/>
      <c r="G197" s="14">
        <f>IF(ISBLANK($E197),"",ROUND($E197*$F197,0))</f>
        <v/>
      </c>
      <c r="H197" s="14">
        <f>IF(ISBLANK($E197),"",$E197+$G197)</f>
        <v/>
      </c>
      <c r="I197" s="14" t="n"/>
      <c r="J197" s="14">
        <f>IF(ISBLANK($H197),"",MAX(0,$H197-IF(ISBLANK($I197),0,$I197)))</f>
        <v/>
      </c>
      <c r="K197" s="11" t="n"/>
      <c r="L197" s="16" t="n"/>
      <c r="M197" s="16" t="n"/>
      <c r="N197" s="11" t="n"/>
    </row>
    <row r="198">
      <c r="A198" s="11" t="n"/>
      <c r="B198" s="11" t="n"/>
      <c r="C198" s="16" t="n"/>
      <c r="D198" s="16" t="n"/>
      <c r="E198" s="14" t="n"/>
      <c r="F198" s="17" t="n"/>
      <c r="G198" s="14">
        <f>IF(ISBLANK($E198),"",ROUND($E198*$F198,0))</f>
        <v/>
      </c>
      <c r="H198" s="14">
        <f>IF(ISBLANK($E198),"",$E198+$G198)</f>
        <v/>
      </c>
      <c r="I198" s="14" t="n"/>
      <c r="J198" s="14">
        <f>IF(ISBLANK($H198),"",MAX(0,$H198-IF(ISBLANK($I198),0,$I198)))</f>
        <v/>
      </c>
      <c r="K198" s="11" t="n"/>
      <c r="L198" s="16" t="n"/>
      <c r="M198" s="16" t="n"/>
      <c r="N198" s="11" t="n"/>
    </row>
    <row r="199">
      <c r="A199" s="11" t="n"/>
      <c r="B199" s="11" t="n"/>
      <c r="C199" s="16" t="n"/>
      <c r="D199" s="16" t="n"/>
      <c r="E199" s="14" t="n"/>
      <c r="F199" s="17" t="n"/>
      <c r="G199" s="14">
        <f>IF(ISBLANK($E199),"",ROUND($E199*$F199,0))</f>
        <v/>
      </c>
      <c r="H199" s="14">
        <f>IF(ISBLANK($E199),"",$E199+$G199)</f>
        <v/>
      </c>
      <c r="I199" s="14" t="n"/>
      <c r="J199" s="14">
        <f>IF(ISBLANK($H199),"",MAX(0,$H199-IF(ISBLANK($I199),0,$I199)))</f>
        <v/>
      </c>
      <c r="K199" s="11" t="n"/>
      <c r="L199" s="16" t="n"/>
      <c r="M199" s="16" t="n"/>
      <c r="N199" s="11" t="n"/>
    </row>
    <row r="200">
      <c r="A200" s="11" t="n"/>
      <c r="B200" s="11" t="n"/>
      <c r="C200" s="16" t="n"/>
      <c r="D200" s="16" t="n"/>
      <c r="E200" s="14" t="n"/>
      <c r="F200" s="17" t="n"/>
      <c r="G200" s="14">
        <f>IF(ISBLANK($E200),"",ROUND($E200*$F200,0))</f>
        <v/>
      </c>
      <c r="H200" s="14">
        <f>IF(ISBLANK($E200),"",$E200+$G200)</f>
        <v/>
      </c>
      <c r="I200" s="14" t="n"/>
      <c r="J200" s="14">
        <f>IF(ISBLANK($H200),"",MAX(0,$H200-IF(ISBLANK($I200),0,$I200)))</f>
        <v/>
      </c>
      <c r="K200" s="11" t="n"/>
      <c r="L200" s="16" t="n"/>
      <c r="M200" s="16" t="n"/>
      <c r="N200" s="11" t="n"/>
    </row>
    <row r="201">
      <c r="A201" s="11" t="n"/>
      <c r="B201" s="11" t="n"/>
      <c r="C201" s="16" t="n"/>
      <c r="D201" s="16" t="n"/>
      <c r="E201" s="14" t="n"/>
      <c r="F201" s="17" t="n"/>
      <c r="G201" s="14">
        <f>IF(ISBLANK($E201),"",ROUND($E201*$F201,0))</f>
        <v/>
      </c>
      <c r="H201" s="14">
        <f>IF(ISBLANK($E201),"",$E201+$G201)</f>
        <v/>
      </c>
      <c r="I201" s="14" t="n"/>
      <c r="J201" s="14">
        <f>IF(ISBLANK($H201),"",MAX(0,$H201-IF(ISBLANK($I201),0,$I201)))</f>
        <v/>
      </c>
      <c r="K201" s="11" t="n"/>
      <c r="L201" s="16" t="n"/>
      <c r="M201" s="16" t="n"/>
      <c r="N201" s="11" t="n"/>
    </row>
    <row r="202">
      <c r="A202" s="11" t="n"/>
      <c r="B202" s="11" t="n"/>
      <c r="C202" s="16" t="n"/>
      <c r="D202" s="16" t="n"/>
      <c r="E202" s="14" t="n"/>
      <c r="F202" s="17" t="n"/>
      <c r="G202" s="14">
        <f>IF(ISBLANK($E202),"",ROUND($E202*$F202,0))</f>
        <v/>
      </c>
      <c r="H202" s="14">
        <f>IF(ISBLANK($E202),"",$E202+$G202)</f>
        <v/>
      </c>
      <c r="I202" s="14" t="n"/>
      <c r="J202" s="14">
        <f>IF(ISBLANK($H202),"",MAX(0,$H202-IF(ISBLANK($I202),0,$I202)))</f>
        <v/>
      </c>
      <c r="K202" s="11" t="n"/>
      <c r="L202" s="16" t="n"/>
      <c r="M202" s="16" t="n"/>
      <c r="N202" s="11" t="n"/>
    </row>
    <row r="203">
      <c r="A203" s="11" t="n"/>
      <c r="B203" s="11" t="n"/>
      <c r="C203" s="16" t="n"/>
      <c r="D203" s="16" t="n"/>
      <c r="E203" s="14" t="n"/>
      <c r="F203" s="17" t="n"/>
      <c r="G203" s="14">
        <f>IF(ISBLANK($E203),"",ROUND($E203*$F203,0))</f>
        <v/>
      </c>
      <c r="H203" s="14">
        <f>IF(ISBLANK($E203),"",$E203+$G203)</f>
        <v/>
      </c>
      <c r="I203" s="14" t="n"/>
      <c r="J203" s="14">
        <f>IF(ISBLANK($H203),"",MAX(0,$H203-IF(ISBLANK($I203),0,$I203)))</f>
        <v/>
      </c>
      <c r="K203" s="11" t="n"/>
      <c r="L203" s="16" t="n"/>
      <c r="M203" s="16" t="n"/>
      <c r="N203" s="11" t="n"/>
    </row>
    <row r="204">
      <c r="A204" s="11" t="n"/>
      <c r="B204" s="11" t="n"/>
      <c r="C204" s="16" t="n"/>
      <c r="D204" s="16" t="n"/>
      <c r="E204" s="14" t="n"/>
      <c r="F204" s="17" t="n"/>
      <c r="G204" s="14">
        <f>IF(ISBLANK($E204),"",ROUND($E204*$F204,0))</f>
        <v/>
      </c>
      <c r="H204" s="14">
        <f>IF(ISBLANK($E204),"",$E204+$G204)</f>
        <v/>
      </c>
      <c r="I204" s="14" t="n"/>
      <c r="J204" s="14">
        <f>IF(ISBLANK($H204),"",MAX(0,$H204-IF(ISBLANK($I204),0,$I204)))</f>
        <v/>
      </c>
      <c r="K204" s="11" t="n"/>
      <c r="L204" s="16" t="n"/>
      <c r="M204" s="16" t="n"/>
      <c r="N204" s="11" t="n"/>
    </row>
    <row r="205">
      <c r="A205" s="11" t="n"/>
      <c r="B205" s="11" t="n"/>
      <c r="C205" s="16" t="n"/>
      <c r="D205" s="16" t="n"/>
      <c r="E205" s="14" t="n"/>
      <c r="F205" s="17" t="n"/>
      <c r="G205" s="14">
        <f>IF(ISBLANK($E205),"",ROUND($E205*$F205,0))</f>
        <v/>
      </c>
      <c r="H205" s="14">
        <f>IF(ISBLANK($E205),"",$E205+$G205)</f>
        <v/>
      </c>
      <c r="I205" s="14" t="n"/>
      <c r="J205" s="14">
        <f>IF(ISBLANK($H205),"",MAX(0,$H205-IF(ISBLANK($I205),0,$I205)))</f>
        <v/>
      </c>
      <c r="K205" s="11" t="n"/>
      <c r="L205" s="16" t="n"/>
      <c r="M205" s="16" t="n"/>
      <c r="N205" s="11" t="n"/>
    </row>
    <row r="206">
      <c r="A206" s="11" t="n"/>
      <c r="B206" s="11" t="n"/>
      <c r="C206" s="16" t="n"/>
      <c r="D206" s="16" t="n"/>
      <c r="E206" s="14" t="n"/>
      <c r="F206" s="17" t="n"/>
      <c r="G206" s="14">
        <f>IF(ISBLANK($E206),"",ROUND($E206*$F206,0))</f>
        <v/>
      </c>
      <c r="H206" s="14">
        <f>IF(ISBLANK($E206),"",$E206+$G206)</f>
        <v/>
      </c>
      <c r="I206" s="14" t="n"/>
      <c r="J206" s="14">
        <f>IF(ISBLANK($H206),"",MAX(0,$H206-IF(ISBLANK($I206),0,$I206)))</f>
        <v/>
      </c>
      <c r="K206" s="11" t="n"/>
      <c r="L206" s="16" t="n"/>
      <c r="M206" s="16" t="n"/>
      <c r="N206" s="11" t="n"/>
    </row>
    <row r="207">
      <c r="A207" s="11" t="n"/>
      <c r="B207" s="11" t="n"/>
      <c r="C207" s="16" t="n"/>
      <c r="D207" s="16" t="n"/>
      <c r="E207" s="14" t="n"/>
      <c r="F207" s="17" t="n"/>
      <c r="G207" s="14">
        <f>IF(ISBLANK($E207),"",ROUND($E207*$F207,0))</f>
        <v/>
      </c>
      <c r="H207" s="14">
        <f>IF(ISBLANK($E207),"",$E207+$G207)</f>
        <v/>
      </c>
      <c r="I207" s="14" t="n"/>
      <c r="J207" s="14">
        <f>IF(ISBLANK($H207),"",MAX(0,$H207-IF(ISBLANK($I207),0,$I207)))</f>
        <v/>
      </c>
      <c r="K207" s="11" t="n"/>
      <c r="L207" s="16" t="n"/>
      <c r="M207" s="16" t="n"/>
      <c r="N207" s="11" t="n"/>
    </row>
    <row r="208">
      <c r="A208" s="11" t="n"/>
      <c r="B208" s="11" t="n"/>
      <c r="C208" s="16" t="n"/>
      <c r="D208" s="16" t="n"/>
      <c r="E208" s="14" t="n"/>
      <c r="F208" s="17" t="n"/>
      <c r="G208" s="14">
        <f>IF(ISBLANK($E208),"",ROUND($E208*$F208,0))</f>
        <v/>
      </c>
      <c r="H208" s="14">
        <f>IF(ISBLANK($E208),"",$E208+$G208)</f>
        <v/>
      </c>
      <c r="I208" s="14" t="n"/>
      <c r="J208" s="14">
        <f>IF(ISBLANK($H208),"",MAX(0,$H208-IF(ISBLANK($I208),0,$I208)))</f>
        <v/>
      </c>
      <c r="K208" s="11" t="n"/>
      <c r="L208" s="16" t="n"/>
      <c r="M208" s="16" t="n"/>
      <c r="N208" s="11" t="n"/>
    </row>
    <row r="209">
      <c r="A209" s="11" t="n"/>
      <c r="B209" s="11" t="n"/>
      <c r="C209" s="16" t="n"/>
      <c r="D209" s="16" t="n"/>
      <c r="E209" s="14" t="n"/>
      <c r="F209" s="17" t="n"/>
      <c r="G209" s="14">
        <f>IF(ISBLANK($E209),"",ROUND($E209*$F209,0))</f>
        <v/>
      </c>
      <c r="H209" s="14">
        <f>IF(ISBLANK($E209),"",$E209+$G209)</f>
        <v/>
      </c>
      <c r="I209" s="14" t="n"/>
      <c r="J209" s="14">
        <f>IF(ISBLANK($H209),"",MAX(0,$H209-IF(ISBLANK($I209),0,$I209)))</f>
        <v/>
      </c>
      <c r="K209" s="11" t="n"/>
      <c r="L209" s="16" t="n"/>
      <c r="M209" s="16" t="n"/>
      <c r="N209" s="11" t="n"/>
    </row>
    <row r="210">
      <c r="A210" s="11" t="n"/>
      <c r="B210" s="11" t="n"/>
      <c r="C210" s="16" t="n"/>
      <c r="D210" s="16" t="n"/>
      <c r="E210" s="14" t="n"/>
      <c r="F210" s="17" t="n"/>
      <c r="G210" s="14">
        <f>IF(ISBLANK($E210),"",ROUND($E210*$F210,0))</f>
        <v/>
      </c>
      <c r="H210" s="14">
        <f>IF(ISBLANK($E210),"",$E210+$G210)</f>
        <v/>
      </c>
      <c r="I210" s="14" t="n"/>
      <c r="J210" s="14">
        <f>IF(ISBLANK($H210),"",MAX(0,$H210-IF(ISBLANK($I210),0,$I210)))</f>
        <v/>
      </c>
      <c r="K210" s="11" t="n"/>
      <c r="L210" s="16" t="n"/>
      <c r="M210" s="16" t="n"/>
      <c r="N210" s="11" t="n"/>
    </row>
    <row r="211">
      <c r="A211" s="11" t="n"/>
      <c r="B211" s="11" t="n"/>
      <c r="C211" s="16" t="n"/>
      <c r="D211" s="16" t="n"/>
      <c r="E211" s="14" t="n"/>
      <c r="F211" s="17" t="n"/>
      <c r="G211" s="14">
        <f>IF(ISBLANK($E211),"",ROUND($E211*$F211,0))</f>
        <v/>
      </c>
      <c r="H211" s="14">
        <f>IF(ISBLANK($E211),"",$E211+$G211)</f>
        <v/>
      </c>
      <c r="I211" s="14" t="n"/>
      <c r="J211" s="14">
        <f>IF(ISBLANK($H211),"",MAX(0,$H211-IF(ISBLANK($I211),0,$I211)))</f>
        <v/>
      </c>
      <c r="K211" s="11" t="n"/>
      <c r="L211" s="16" t="n"/>
      <c r="M211" s="16" t="n"/>
      <c r="N211" s="11" t="n"/>
    </row>
    <row r="212">
      <c r="A212" s="11" t="n"/>
      <c r="B212" s="11" t="n"/>
      <c r="C212" s="16" t="n"/>
      <c r="D212" s="16" t="n"/>
      <c r="E212" s="14" t="n"/>
      <c r="F212" s="17" t="n"/>
      <c r="G212" s="14">
        <f>IF(ISBLANK($E212),"",ROUND($E212*$F212,0))</f>
        <v/>
      </c>
      <c r="H212" s="14">
        <f>IF(ISBLANK($E212),"",$E212+$G212)</f>
        <v/>
      </c>
      <c r="I212" s="14" t="n"/>
      <c r="J212" s="14">
        <f>IF(ISBLANK($H212),"",MAX(0,$H212-IF(ISBLANK($I212),0,$I212)))</f>
        <v/>
      </c>
      <c r="K212" s="11" t="n"/>
      <c r="L212" s="16" t="n"/>
      <c r="M212" s="16" t="n"/>
      <c r="N212" s="11" t="n"/>
    </row>
    <row r="213">
      <c r="A213" s="11" t="n"/>
      <c r="B213" s="11" t="n"/>
      <c r="C213" s="16" t="n"/>
      <c r="D213" s="16" t="n"/>
      <c r="E213" s="14" t="n"/>
      <c r="F213" s="17" t="n"/>
      <c r="G213" s="14">
        <f>IF(ISBLANK($E213),"",ROUND($E213*$F213,0))</f>
        <v/>
      </c>
      <c r="H213" s="14">
        <f>IF(ISBLANK($E213),"",$E213+$G213)</f>
        <v/>
      </c>
      <c r="I213" s="14" t="n"/>
      <c r="J213" s="14">
        <f>IF(ISBLANK($H213),"",MAX(0,$H213-IF(ISBLANK($I213),0,$I213)))</f>
        <v/>
      </c>
      <c r="K213" s="11" t="n"/>
      <c r="L213" s="16" t="n"/>
      <c r="M213" s="16" t="n"/>
      <c r="N213" s="11" t="n"/>
    </row>
    <row r="214">
      <c r="A214" s="11" t="n"/>
      <c r="B214" s="11" t="n"/>
      <c r="C214" s="16" t="n"/>
      <c r="D214" s="16" t="n"/>
      <c r="E214" s="14" t="n"/>
      <c r="F214" s="17" t="n"/>
      <c r="G214" s="14">
        <f>IF(ISBLANK($E214),"",ROUND($E214*$F214,0))</f>
        <v/>
      </c>
      <c r="H214" s="14">
        <f>IF(ISBLANK($E214),"",$E214+$G214)</f>
        <v/>
      </c>
      <c r="I214" s="14" t="n"/>
      <c r="J214" s="14">
        <f>IF(ISBLANK($H214),"",MAX(0,$H214-IF(ISBLANK($I214),0,$I214)))</f>
        <v/>
      </c>
      <c r="K214" s="11" t="n"/>
      <c r="L214" s="16" t="n"/>
      <c r="M214" s="16" t="n"/>
      <c r="N214" s="11" t="n"/>
    </row>
    <row r="215">
      <c r="A215" s="11" t="n"/>
      <c r="B215" s="11" t="n"/>
      <c r="C215" s="16" t="n"/>
      <c r="D215" s="16" t="n"/>
      <c r="E215" s="14" t="n"/>
      <c r="F215" s="17" t="n"/>
      <c r="G215" s="14">
        <f>IF(ISBLANK($E215),"",ROUND($E215*$F215,0))</f>
        <v/>
      </c>
      <c r="H215" s="14">
        <f>IF(ISBLANK($E215),"",$E215+$G215)</f>
        <v/>
      </c>
      <c r="I215" s="14" t="n"/>
      <c r="J215" s="14">
        <f>IF(ISBLANK($H215),"",MAX(0,$H215-IF(ISBLANK($I215),0,$I215)))</f>
        <v/>
      </c>
      <c r="K215" s="11" t="n"/>
      <c r="L215" s="16" t="n"/>
      <c r="M215" s="16" t="n"/>
      <c r="N215" s="11" t="n"/>
    </row>
    <row r="216">
      <c r="A216" s="11" t="n"/>
      <c r="B216" s="11" t="n"/>
      <c r="C216" s="16" t="n"/>
      <c r="D216" s="16" t="n"/>
      <c r="E216" s="14" t="n"/>
      <c r="F216" s="17" t="n"/>
      <c r="G216" s="14">
        <f>IF(ISBLANK($E216),"",ROUND($E216*$F216,0))</f>
        <v/>
      </c>
      <c r="H216" s="14">
        <f>IF(ISBLANK($E216),"",$E216+$G216)</f>
        <v/>
      </c>
      <c r="I216" s="14" t="n"/>
      <c r="J216" s="14">
        <f>IF(ISBLANK($H216),"",MAX(0,$H216-IF(ISBLANK($I216),0,$I216)))</f>
        <v/>
      </c>
      <c r="K216" s="11" t="n"/>
      <c r="L216" s="16" t="n"/>
      <c r="M216" s="16" t="n"/>
      <c r="N216" s="11" t="n"/>
    </row>
    <row r="217">
      <c r="A217" s="11" t="n"/>
      <c r="B217" s="11" t="n"/>
      <c r="C217" s="16" t="n"/>
      <c r="D217" s="16" t="n"/>
      <c r="E217" s="14" t="n"/>
      <c r="F217" s="17" t="n"/>
      <c r="G217" s="14">
        <f>IF(ISBLANK($E217),"",ROUND($E217*$F217,0))</f>
        <v/>
      </c>
      <c r="H217" s="14">
        <f>IF(ISBLANK($E217),"",$E217+$G217)</f>
        <v/>
      </c>
      <c r="I217" s="14" t="n"/>
      <c r="J217" s="14">
        <f>IF(ISBLANK($H217),"",MAX(0,$H217-IF(ISBLANK($I217),0,$I217)))</f>
        <v/>
      </c>
      <c r="K217" s="11" t="n"/>
      <c r="L217" s="16" t="n"/>
      <c r="M217" s="16" t="n"/>
      <c r="N217" s="11" t="n"/>
    </row>
    <row r="218">
      <c r="A218" s="11" t="n"/>
      <c r="B218" s="11" t="n"/>
      <c r="C218" s="16" t="n"/>
      <c r="D218" s="16" t="n"/>
      <c r="E218" s="14" t="n"/>
      <c r="F218" s="17" t="n"/>
      <c r="G218" s="14">
        <f>IF(ISBLANK($E218),"",ROUND($E218*$F218,0))</f>
        <v/>
      </c>
      <c r="H218" s="14">
        <f>IF(ISBLANK($E218),"",$E218+$G218)</f>
        <v/>
      </c>
      <c r="I218" s="14" t="n"/>
      <c r="J218" s="14">
        <f>IF(ISBLANK($H218),"",MAX(0,$H218-IF(ISBLANK($I218),0,$I218)))</f>
        <v/>
      </c>
      <c r="K218" s="11" t="n"/>
      <c r="L218" s="16" t="n"/>
      <c r="M218" s="16" t="n"/>
      <c r="N218" s="11" t="n"/>
    </row>
    <row r="219">
      <c r="A219" s="11" t="n"/>
      <c r="B219" s="11" t="n"/>
      <c r="C219" s="16" t="n"/>
      <c r="D219" s="16" t="n"/>
      <c r="E219" s="14" t="n"/>
      <c r="F219" s="17" t="n"/>
      <c r="G219" s="14">
        <f>IF(ISBLANK($E219),"",ROUND($E219*$F219,0))</f>
        <v/>
      </c>
      <c r="H219" s="14">
        <f>IF(ISBLANK($E219),"",$E219+$G219)</f>
        <v/>
      </c>
      <c r="I219" s="14" t="n"/>
      <c r="J219" s="14">
        <f>IF(ISBLANK($H219),"",MAX(0,$H219-IF(ISBLANK($I219),0,$I219)))</f>
        <v/>
      </c>
      <c r="K219" s="11" t="n"/>
      <c r="L219" s="16" t="n"/>
      <c r="M219" s="16" t="n"/>
      <c r="N219" s="11" t="n"/>
    </row>
    <row r="220">
      <c r="A220" s="11" t="n"/>
      <c r="B220" s="11" t="n"/>
      <c r="C220" s="16" t="n"/>
      <c r="D220" s="16" t="n"/>
      <c r="E220" s="14" t="n"/>
      <c r="F220" s="17" t="n"/>
      <c r="G220" s="14">
        <f>IF(ISBLANK($E220),"",ROUND($E220*$F220,0))</f>
        <v/>
      </c>
      <c r="H220" s="14">
        <f>IF(ISBLANK($E220),"",$E220+$G220)</f>
        <v/>
      </c>
      <c r="I220" s="14" t="n"/>
      <c r="J220" s="14">
        <f>IF(ISBLANK($H220),"",MAX(0,$H220-IF(ISBLANK($I220),0,$I220)))</f>
        <v/>
      </c>
      <c r="K220" s="11" t="n"/>
      <c r="L220" s="16" t="n"/>
      <c r="M220" s="16" t="n"/>
      <c r="N220" s="11" t="n"/>
    </row>
    <row r="221">
      <c r="A221" s="11" t="n"/>
      <c r="B221" s="11" t="n"/>
      <c r="C221" s="16" t="n"/>
      <c r="D221" s="16" t="n"/>
      <c r="E221" s="14" t="n"/>
      <c r="F221" s="17" t="n"/>
      <c r="G221" s="14">
        <f>IF(ISBLANK($E221),"",ROUND($E221*$F221,0))</f>
        <v/>
      </c>
      <c r="H221" s="14">
        <f>IF(ISBLANK($E221),"",$E221+$G221)</f>
        <v/>
      </c>
      <c r="I221" s="14" t="n"/>
      <c r="J221" s="14">
        <f>IF(ISBLANK($H221),"",MAX(0,$H221-IF(ISBLANK($I221),0,$I221)))</f>
        <v/>
      </c>
      <c r="K221" s="11" t="n"/>
      <c r="L221" s="16" t="n"/>
      <c r="M221" s="16" t="n"/>
      <c r="N221" s="11" t="n"/>
    </row>
    <row r="222">
      <c r="A222" s="11" t="n"/>
      <c r="B222" s="11" t="n"/>
      <c r="C222" s="16" t="n"/>
      <c r="D222" s="16" t="n"/>
      <c r="E222" s="14" t="n"/>
      <c r="F222" s="17" t="n"/>
      <c r="G222" s="14">
        <f>IF(ISBLANK($E222),"",ROUND($E222*$F222,0))</f>
        <v/>
      </c>
      <c r="H222" s="14">
        <f>IF(ISBLANK($E222),"",$E222+$G222)</f>
        <v/>
      </c>
      <c r="I222" s="14" t="n"/>
      <c r="J222" s="14">
        <f>IF(ISBLANK($H222),"",MAX(0,$H222-IF(ISBLANK($I222),0,$I222)))</f>
        <v/>
      </c>
      <c r="K222" s="11" t="n"/>
      <c r="L222" s="16" t="n"/>
      <c r="M222" s="16" t="n"/>
      <c r="N222" s="11" t="n"/>
    </row>
    <row r="223">
      <c r="A223" s="11" t="n"/>
      <c r="B223" s="11" t="n"/>
      <c r="C223" s="16" t="n"/>
      <c r="D223" s="16" t="n"/>
      <c r="E223" s="14" t="n"/>
      <c r="F223" s="17" t="n"/>
      <c r="G223" s="14">
        <f>IF(ISBLANK($E223),"",ROUND($E223*$F223,0))</f>
        <v/>
      </c>
      <c r="H223" s="14">
        <f>IF(ISBLANK($E223),"",$E223+$G223)</f>
        <v/>
      </c>
      <c r="I223" s="14" t="n"/>
      <c r="J223" s="14">
        <f>IF(ISBLANK($H223),"",MAX(0,$H223-IF(ISBLANK($I223),0,$I223)))</f>
        <v/>
      </c>
      <c r="K223" s="11" t="n"/>
      <c r="L223" s="16" t="n"/>
      <c r="M223" s="16" t="n"/>
      <c r="N223" s="11" t="n"/>
    </row>
    <row r="224">
      <c r="A224" s="11" t="n"/>
      <c r="B224" s="11" t="n"/>
      <c r="C224" s="16" t="n"/>
      <c r="D224" s="16" t="n"/>
      <c r="E224" s="14" t="n"/>
      <c r="F224" s="17" t="n"/>
      <c r="G224" s="14">
        <f>IF(ISBLANK($E224),"",ROUND($E224*$F224,0))</f>
        <v/>
      </c>
      <c r="H224" s="14">
        <f>IF(ISBLANK($E224),"",$E224+$G224)</f>
        <v/>
      </c>
      <c r="I224" s="14" t="n"/>
      <c r="J224" s="14">
        <f>IF(ISBLANK($H224),"",MAX(0,$H224-IF(ISBLANK($I224),0,$I224)))</f>
        <v/>
      </c>
      <c r="K224" s="11" t="n"/>
      <c r="L224" s="16" t="n"/>
      <c r="M224" s="16" t="n"/>
      <c r="N224" s="11" t="n"/>
    </row>
    <row r="225">
      <c r="A225" s="11" t="n"/>
      <c r="B225" s="11" t="n"/>
      <c r="C225" s="16" t="n"/>
      <c r="D225" s="16" t="n"/>
      <c r="E225" s="14" t="n"/>
      <c r="F225" s="17" t="n"/>
      <c r="G225" s="14">
        <f>IF(ISBLANK($E225),"",ROUND($E225*$F225,0))</f>
        <v/>
      </c>
      <c r="H225" s="14">
        <f>IF(ISBLANK($E225),"",$E225+$G225)</f>
        <v/>
      </c>
      <c r="I225" s="14" t="n"/>
      <c r="J225" s="14">
        <f>IF(ISBLANK($H225),"",MAX(0,$H225-IF(ISBLANK($I225),0,$I225)))</f>
        <v/>
      </c>
      <c r="K225" s="11" t="n"/>
      <c r="L225" s="16" t="n"/>
      <c r="M225" s="16" t="n"/>
      <c r="N225" s="11" t="n"/>
    </row>
    <row r="226">
      <c r="A226" s="11" t="n"/>
      <c r="B226" s="11" t="n"/>
      <c r="C226" s="16" t="n"/>
      <c r="D226" s="16" t="n"/>
      <c r="E226" s="14" t="n"/>
      <c r="F226" s="17" t="n"/>
      <c r="G226" s="14">
        <f>IF(ISBLANK($E226),"",ROUND($E226*$F226,0))</f>
        <v/>
      </c>
      <c r="H226" s="14">
        <f>IF(ISBLANK($E226),"",$E226+$G226)</f>
        <v/>
      </c>
      <c r="I226" s="14" t="n"/>
      <c r="J226" s="14">
        <f>IF(ISBLANK($H226),"",MAX(0,$H226-IF(ISBLANK($I226),0,$I226)))</f>
        <v/>
      </c>
      <c r="K226" s="11" t="n"/>
      <c r="L226" s="16" t="n"/>
      <c r="M226" s="16" t="n"/>
      <c r="N226" s="11" t="n"/>
    </row>
    <row r="227">
      <c r="A227" s="11" t="n"/>
      <c r="B227" s="11" t="n"/>
      <c r="C227" s="16" t="n"/>
      <c r="D227" s="16" t="n"/>
      <c r="E227" s="14" t="n"/>
      <c r="F227" s="17" t="n"/>
      <c r="G227" s="14">
        <f>IF(ISBLANK($E227),"",ROUND($E227*$F227,0))</f>
        <v/>
      </c>
      <c r="H227" s="14">
        <f>IF(ISBLANK($E227),"",$E227+$G227)</f>
        <v/>
      </c>
      <c r="I227" s="14" t="n"/>
      <c r="J227" s="14">
        <f>IF(ISBLANK($H227),"",MAX(0,$H227-IF(ISBLANK($I227),0,$I227)))</f>
        <v/>
      </c>
      <c r="K227" s="11" t="n"/>
      <c r="L227" s="16" t="n"/>
      <c r="M227" s="16" t="n"/>
      <c r="N227" s="11" t="n"/>
    </row>
    <row r="228">
      <c r="A228" s="11" t="n"/>
      <c r="B228" s="11" t="n"/>
      <c r="C228" s="16" t="n"/>
      <c r="D228" s="16" t="n"/>
      <c r="E228" s="14" t="n"/>
      <c r="F228" s="17" t="n"/>
      <c r="G228" s="14">
        <f>IF(ISBLANK($E228),"",ROUND($E228*$F228,0))</f>
        <v/>
      </c>
      <c r="H228" s="14">
        <f>IF(ISBLANK($E228),"",$E228+$G228)</f>
        <v/>
      </c>
      <c r="I228" s="14" t="n"/>
      <c r="J228" s="14">
        <f>IF(ISBLANK($H228),"",MAX(0,$H228-IF(ISBLANK($I228),0,$I228)))</f>
        <v/>
      </c>
      <c r="K228" s="11" t="n"/>
      <c r="L228" s="16" t="n"/>
      <c r="M228" s="16" t="n"/>
      <c r="N228" s="11" t="n"/>
    </row>
    <row r="229">
      <c r="A229" s="11" t="n"/>
      <c r="B229" s="11" t="n"/>
      <c r="C229" s="16" t="n"/>
      <c r="D229" s="16" t="n"/>
      <c r="E229" s="14" t="n"/>
      <c r="F229" s="17" t="n"/>
      <c r="G229" s="14">
        <f>IF(ISBLANK($E229),"",ROUND($E229*$F229,0))</f>
        <v/>
      </c>
      <c r="H229" s="14">
        <f>IF(ISBLANK($E229),"",$E229+$G229)</f>
        <v/>
      </c>
      <c r="I229" s="14" t="n"/>
      <c r="J229" s="14">
        <f>IF(ISBLANK($H229),"",MAX(0,$H229-IF(ISBLANK($I229),0,$I229)))</f>
        <v/>
      </c>
      <c r="K229" s="11" t="n"/>
      <c r="L229" s="16" t="n"/>
      <c r="M229" s="16" t="n"/>
      <c r="N229" s="11" t="n"/>
    </row>
    <row r="230">
      <c r="A230" s="11" t="n"/>
      <c r="B230" s="11" t="n"/>
      <c r="C230" s="16" t="n"/>
      <c r="D230" s="16" t="n"/>
      <c r="E230" s="14" t="n"/>
      <c r="F230" s="17" t="n"/>
      <c r="G230" s="14">
        <f>IF(ISBLANK($E230),"",ROUND($E230*$F230,0))</f>
        <v/>
      </c>
      <c r="H230" s="14">
        <f>IF(ISBLANK($E230),"",$E230+$G230)</f>
        <v/>
      </c>
      <c r="I230" s="14" t="n"/>
      <c r="J230" s="14">
        <f>IF(ISBLANK($H230),"",MAX(0,$H230-IF(ISBLANK($I230),0,$I230)))</f>
        <v/>
      </c>
      <c r="K230" s="11" t="n"/>
      <c r="L230" s="16" t="n"/>
      <c r="M230" s="16" t="n"/>
      <c r="N230" s="11" t="n"/>
    </row>
    <row r="231">
      <c r="A231" s="11" t="n"/>
      <c r="B231" s="11" t="n"/>
      <c r="C231" s="16" t="n"/>
      <c r="D231" s="16" t="n"/>
      <c r="E231" s="14" t="n"/>
      <c r="F231" s="17" t="n"/>
      <c r="G231" s="14">
        <f>IF(ISBLANK($E231),"",ROUND($E231*$F231,0))</f>
        <v/>
      </c>
      <c r="H231" s="14">
        <f>IF(ISBLANK($E231),"",$E231+$G231)</f>
        <v/>
      </c>
      <c r="I231" s="14" t="n"/>
      <c r="J231" s="14">
        <f>IF(ISBLANK($H231),"",MAX(0,$H231-IF(ISBLANK($I231),0,$I231)))</f>
        <v/>
      </c>
      <c r="K231" s="11" t="n"/>
      <c r="L231" s="16" t="n"/>
      <c r="M231" s="16" t="n"/>
      <c r="N231" s="11" t="n"/>
    </row>
    <row r="232">
      <c r="A232" s="11" t="n"/>
      <c r="B232" s="11" t="n"/>
      <c r="C232" s="16" t="n"/>
      <c r="D232" s="16" t="n"/>
      <c r="E232" s="14" t="n"/>
      <c r="F232" s="17" t="n"/>
      <c r="G232" s="14">
        <f>IF(ISBLANK($E232),"",ROUND($E232*$F232,0))</f>
        <v/>
      </c>
      <c r="H232" s="14">
        <f>IF(ISBLANK($E232),"",$E232+$G232)</f>
        <v/>
      </c>
      <c r="I232" s="14" t="n"/>
      <c r="J232" s="14">
        <f>IF(ISBLANK($H232),"",MAX(0,$H232-IF(ISBLANK($I232),0,$I232)))</f>
        <v/>
      </c>
      <c r="K232" s="11" t="n"/>
      <c r="L232" s="16" t="n"/>
      <c r="M232" s="16" t="n"/>
      <c r="N232" s="11" t="n"/>
    </row>
    <row r="233">
      <c r="A233" s="11" t="n"/>
      <c r="B233" s="11" t="n"/>
      <c r="C233" s="16" t="n"/>
      <c r="D233" s="16" t="n"/>
      <c r="E233" s="14" t="n"/>
      <c r="F233" s="17" t="n"/>
      <c r="G233" s="14">
        <f>IF(ISBLANK($E233),"",ROUND($E233*$F233,0))</f>
        <v/>
      </c>
      <c r="H233" s="14">
        <f>IF(ISBLANK($E233),"",$E233+$G233)</f>
        <v/>
      </c>
      <c r="I233" s="14" t="n"/>
      <c r="J233" s="14">
        <f>IF(ISBLANK($H233),"",MAX(0,$H233-IF(ISBLANK($I233),0,$I233)))</f>
        <v/>
      </c>
      <c r="K233" s="11" t="n"/>
      <c r="L233" s="16" t="n"/>
      <c r="M233" s="16" t="n"/>
      <c r="N233" s="11" t="n"/>
    </row>
    <row r="234">
      <c r="A234" s="11" t="n"/>
      <c r="B234" s="11" t="n"/>
      <c r="C234" s="16" t="n"/>
      <c r="D234" s="16" t="n"/>
      <c r="E234" s="14" t="n"/>
      <c r="F234" s="17" t="n"/>
      <c r="G234" s="14">
        <f>IF(ISBLANK($E234),"",ROUND($E234*$F234,0))</f>
        <v/>
      </c>
      <c r="H234" s="14">
        <f>IF(ISBLANK($E234),"",$E234+$G234)</f>
        <v/>
      </c>
      <c r="I234" s="14" t="n"/>
      <c r="J234" s="14">
        <f>IF(ISBLANK($H234),"",MAX(0,$H234-IF(ISBLANK($I234),0,$I234)))</f>
        <v/>
      </c>
      <c r="K234" s="11" t="n"/>
      <c r="L234" s="16" t="n"/>
      <c r="M234" s="16" t="n"/>
      <c r="N234" s="11" t="n"/>
    </row>
    <row r="235">
      <c r="A235" s="11" t="n"/>
      <c r="B235" s="11" t="n"/>
      <c r="C235" s="16" t="n"/>
      <c r="D235" s="16" t="n"/>
      <c r="E235" s="14" t="n"/>
      <c r="F235" s="17" t="n"/>
      <c r="G235" s="14">
        <f>IF(ISBLANK($E235),"",ROUND($E235*$F235,0))</f>
        <v/>
      </c>
      <c r="H235" s="14">
        <f>IF(ISBLANK($E235),"",$E235+$G235)</f>
        <v/>
      </c>
      <c r="I235" s="14" t="n"/>
      <c r="J235" s="14">
        <f>IF(ISBLANK($H235),"",MAX(0,$H235-IF(ISBLANK($I235),0,$I235)))</f>
        <v/>
      </c>
      <c r="K235" s="11" t="n"/>
      <c r="L235" s="16" t="n"/>
      <c r="M235" s="16" t="n"/>
      <c r="N235" s="11" t="n"/>
    </row>
    <row r="236">
      <c r="A236" s="11" t="n"/>
      <c r="B236" s="11" t="n"/>
      <c r="C236" s="16" t="n"/>
      <c r="D236" s="16" t="n"/>
      <c r="E236" s="14" t="n"/>
      <c r="F236" s="17" t="n"/>
      <c r="G236" s="14">
        <f>IF(ISBLANK($E236),"",ROUND($E236*$F236,0))</f>
        <v/>
      </c>
      <c r="H236" s="14">
        <f>IF(ISBLANK($E236),"",$E236+$G236)</f>
        <v/>
      </c>
      <c r="I236" s="14" t="n"/>
      <c r="J236" s="14">
        <f>IF(ISBLANK($H236),"",MAX(0,$H236-IF(ISBLANK($I236),0,$I236)))</f>
        <v/>
      </c>
      <c r="K236" s="11" t="n"/>
      <c r="L236" s="16" t="n"/>
      <c r="M236" s="16" t="n"/>
      <c r="N236" s="11" t="n"/>
    </row>
    <row r="237">
      <c r="A237" s="11" t="n"/>
      <c r="B237" s="11" t="n"/>
      <c r="C237" s="16" t="n"/>
      <c r="D237" s="16" t="n"/>
      <c r="E237" s="14" t="n"/>
      <c r="F237" s="17" t="n"/>
      <c r="G237" s="14">
        <f>IF(ISBLANK($E237),"",ROUND($E237*$F237,0))</f>
        <v/>
      </c>
      <c r="H237" s="14">
        <f>IF(ISBLANK($E237),"",$E237+$G237)</f>
        <v/>
      </c>
      <c r="I237" s="14" t="n"/>
      <c r="J237" s="14">
        <f>IF(ISBLANK($H237),"",MAX(0,$H237-IF(ISBLANK($I237),0,$I237)))</f>
        <v/>
      </c>
      <c r="K237" s="11" t="n"/>
      <c r="L237" s="16" t="n"/>
      <c r="M237" s="16" t="n"/>
      <c r="N237" s="11" t="n"/>
    </row>
    <row r="238">
      <c r="A238" s="11" t="n"/>
      <c r="B238" s="11" t="n"/>
      <c r="C238" s="16" t="n"/>
      <c r="D238" s="16" t="n"/>
      <c r="E238" s="14" t="n"/>
      <c r="F238" s="17" t="n"/>
      <c r="G238" s="14">
        <f>IF(ISBLANK($E238),"",ROUND($E238*$F238,0))</f>
        <v/>
      </c>
      <c r="H238" s="14">
        <f>IF(ISBLANK($E238),"",$E238+$G238)</f>
        <v/>
      </c>
      <c r="I238" s="14" t="n"/>
      <c r="J238" s="14">
        <f>IF(ISBLANK($H238),"",MAX(0,$H238-IF(ISBLANK($I238),0,$I238)))</f>
        <v/>
      </c>
      <c r="K238" s="11" t="n"/>
      <c r="L238" s="16" t="n"/>
      <c r="M238" s="16" t="n"/>
      <c r="N238" s="11" t="n"/>
    </row>
    <row r="239">
      <c r="A239" s="11" t="n"/>
      <c r="B239" s="11" t="n"/>
      <c r="C239" s="16" t="n"/>
      <c r="D239" s="16" t="n"/>
      <c r="E239" s="14" t="n"/>
      <c r="F239" s="17" t="n"/>
      <c r="G239" s="14">
        <f>IF(ISBLANK($E239),"",ROUND($E239*$F239,0))</f>
        <v/>
      </c>
      <c r="H239" s="14">
        <f>IF(ISBLANK($E239),"",$E239+$G239)</f>
        <v/>
      </c>
      <c r="I239" s="14" t="n"/>
      <c r="J239" s="14">
        <f>IF(ISBLANK($H239),"",MAX(0,$H239-IF(ISBLANK($I239),0,$I239)))</f>
        <v/>
      </c>
      <c r="K239" s="11" t="n"/>
      <c r="L239" s="16" t="n"/>
      <c r="M239" s="16" t="n"/>
      <c r="N239" s="11" t="n"/>
    </row>
    <row r="240">
      <c r="A240" s="11" t="n"/>
      <c r="B240" s="11" t="n"/>
      <c r="C240" s="16" t="n"/>
      <c r="D240" s="16" t="n"/>
      <c r="E240" s="14" t="n"/>
      <c r="F240" s="17" t="n"/>
      <c r="G240" s="14">
        <f>IF(ISBLANK($E240),"",ROUND($E240*$F240,0))</f>
        <v/>
      </c>
      <c r="H240" s="14">
        <f>IF(ISBLANK($E240),"",$E240+$G240)</f>
        <v/>
      </c>
      <c r="I240" s="14" t="n"/>
      <c r="J240" s="14">
        <f>IF(ISBLANK($H240),"",MAX(0,$H240-IF(ISBLANK($I240),0,$I240)))</f>
        <v/>
      </c>
      <c r="K240" s="11" t="n"/>
      <c r="L240" s="16" t="n"/>
      <c r="M240" s="16" t="n"/>
      <c r="N240" s="11" t="n"/>
    </row>
    <row r="241">
      <c r="A241" s="11" t="n"/>
      <c r="B241" s="11" t="n"/>
      <c r="C241" s="16" t="n"/>
      <c r="D241" s="16" t="n"/>
      <c r="E241" s="14" t="n"/>
      <c r="F241" s="17" t="n"/>
      <c r="G241" s="14">
        <f>IF(ISBLANK($E241),"",ROUND($E241*$F241,0))</f>
        <v/>
      </c>
      <c r="H241" s="14">
        <f>IF(ISBLANK($E241),"",$E241+$G241)</f>
        <v/>
      </c>
      <c r="I241" s="14" t="n"/>
      <c r="J241" s="14">
        <f>IF(ISBLANK($H241),"",MAX(0,$H241-IF(ISBLANK($I241),0,$I241)))</f>
        <v/>
      </c>
      <c r="K241" s="11" t="n"/>
      <c r="L241" s="16" t="n"/>
      <c r="M241" s="16" t="n"/>
      <c r="N241" s="11" t="n"/>
    </row>
    <row r="242">
      <c r="A242" s="11" t="n"/>
      <c r="B242" s="11" t="n"/>
      <c r="C242" s="16" t="n"/>
      <c r="D242" s="16" t="n"/>
      <c r="E242" s="14" t="n"/>
      <c r="F242" s="17" t="n"/>
      <c r="G242" s="14">
        <f>IF(ISBLANK($E242),"",ROUND($E242*$F242,0))</f>
        <v/>
      </c>
      <c r="H242" s="14">
        <f>IF(ISBLANK($E242),"",$E242+$G242)</f>
        <v/>
      </c>
      <c r="I242" s="14" t="n"/>
      <c r="J242" s="14">
        <f>IF(ISBLANK($H242),"",MAX(0,$H242-IF(ISBLANK($I242),0,$I242)))</f>
        <v/>
      </c>
      <c r="K242" s="11" t="n"/>
      <c r="L242" s="16" t="n"/>
      <c r="M242" s="16" t="n"/>
      <c r="N242" s="11" t="n"/>
    </row>
    <row r="243">
      <c r="A243" s="11" t="n"/>
      <c r="B243" s="11" t="n"/>
      <c r="C243" s="16" t="n"/>
      <c r="D243" s="16" t="n"/>
      <c r="E243" s="14" t="n"/>
      <c r="F243" s="17" t="n"/>
      <c r="G243" s="14">
        <f>IF(ISBLANK($E243),"",ROUND($E243*$F243,0))</f>
        <v/>
      </c>
      <c r="H243" s="14">
        <f>IF(ISBLANK($E243),"",$E243+$G243)</f>
        <v/>
      </c>
      <c r="I243" s="14" t="n"/>
      <c r="J243" s="14">
        <f>IF(ISBLANK($H243),"",MAX(0,$H243-IF(ISBLANK($I243),0,$I243)))</f>
        <v/>
      </c>
      <c r="K243" s="11" t="n"/>
      <c r="L243" s="16" t="n"/>
      <c r="M243" s="16" t="n"/>
      <c r="N243" s="11" t="n"/>
    </row>
    <row r="244">
      <c r="A244" s="11" t="n"/>
      <c r="B244" s="11" t="n"/>
      <c r="C244" s="16" t="n"/>
      <c r="D244" s="16" t="n"/>
      <c r="E244" s="14" t="n"/>
      <c r="F244" s="17" t="n"/>
      <c r="G244" s="14">
        <f>IF(ISBLANK($E244),"",ROUND($E244*$F244,0))</f>
        <v/>
      </c>
      <c r="H244" s="14">
        <f>IF(ISBLANK($E244),"",$E244+$G244)</f>
        <v/>
      </c>
      <c r="I244" s="14" t="n"/>
      <c r="J244" s="14">
        <f>IF(ISBLANK($H244),"",MAX(0,$H244-IF(ISBLANK($I244),0,$I244)))</f>
        <v/>
      </c>
      <c r="K244" s="11" t="n"/>
      <c r="L244" s="16" t="n"/>
      <c r="M244" s="16" t="n"/>
      <c r="N244" s="11" t="n"/>
    </row>
    <row r="245">
      <c r="A245" s="11" t="n"/>
      <c r="B245" s="11" t="n"/>
      <c r="C245" s="16" t="n"/>
      <c r="D245" s="16" t="n"/>
      <c r="E245" s="14" t="n"/>
      <c r="F245" s="17" t="n"/>
      <c r="G245" s="14">
        <f>IF(ISBLANK($E245),"",ROUND($E245*$F245,0))</f>
        <v/>
      </c>
      <c r="H245" s="14">
        <f>IF(ISBLANK($E245),"",$E245+$G245)</f>
        <v/>
      </c>
      <c r="I245" s="14" t="n"/>
      <c r="J245" s="14">
        <f>IF(ISBLANK($H245),"",MAX(0,$H245-IF(ISBLANK($I245),0,$I245)))</f>
        <v/>
      </c>
      <c r="K245" s="11" t="n"/>
      <c r="L245" s="16" t="n"/>
      <c r="M245" s="16" t="n"/>
      <c r="N245" s="11" t="n"/>
    </row>
    <row r="246">
      <c r="A246" s="11" t="n"/>
      <c r="B246" s="11" t="n"/>
      <c r="C246" s="16" t="n"/>
      <c r="D246" s="16" t="n"/>
      <c r="E246" s="14" t="n"/>
      <c r="F246" s="17" t="n"/>
      <c r="G246" s="14">
        <f>IF(ISBLANK($E246),"",ROUND($E246*$F246,0))</f>
        <v/>
      </c>
      <c r="H246" s="14">
        <f>IF(ISBLANK($E246),"",$E246+$G246)</f>
        <v/>
      </c>
      <c r="I246" s="14" t="n"/>
      <c r="J246" s="14">
        <f>IF(ISBLANK($H246),"",MAX(0,$H246-IF(ISBLANK($I246),0,$I246)))</f>
        <v/>
      </c>
      <c r="K246" s="11" t="n"/>
      <c r="L246" s="16" t="n"/>
      <c r="M246" s="16" t="n"/>
      <c r="N246" s="11" t="n"/>
    </row>
    <row r="247">
      <c r="A247" s="11" t="n"/>
      <c r="B247" s="11" t="n"/>
      <c r="C247" s="16" t="n"/>
      <c r="D247" s="16" t="n"/>
      <c r="E247" s="14" t="n"/>
      <c r="F247" s="17" t="n"/>
      <c r="G247" s="14">
        <f>IF(ISBLANK($E247),"",ROUND($E247*$F247,0))</f>
        <v/>
      </c>
      <c r="H247" s="14">
        <f>IF(ISBLANK($E247),"",$E247+$G247)</f>
        <v/>
      </c>
      <c r="I247" s="14" t="n"/>
      <c r="J247" s="14">
        <f>IF(ISBLANK($H247),"",MAX(0,$H247-IF(ISBLANK($I247),0,$I247)))</f>
        <v/>
      </c>
      <c r="K247" s="11" t="n"/>
      <c r="L247" s="16" t="n"/>
      <c r="M247" s="16" t="n"/>
      <c r="N247" s="11" t="n"/>
    </row>
    <row r="248">
      <c r="A248" s="11" t="n"/>
      <c r="B248" s="11" t="n"/>
      <c r="C248" s="16" t="n"/>
      <c r="D248" s="16" t="n"/>
      <c r="E248" s="14" t="n"/>
      <c r="F248" s="17" t="n"/>
      <c r="G248" s="14">
        <f>IF(ISBLANK($E248),"",ROUND($E248*$F248,0))</f>
        <v/>
      </c>
      <c r="H248" s="14">
        <f>IF(ISBLANK($E248),"",$E248+$G248)</f>
        <v/>
      </c>
      <c r="I248" s="14" t="n"/>
      <c r="J248" s="14">
        <f>IF(ISBLANK($H248),"",MAX(0,$H248-IF(ISBLANK($I248),0,$I248)))</f>
        <v/>
      </c>
      <c r="K248" s="11" t="n"/>
      <c r="L248" s="16" t="n"/>
      <c r="M248" s="16" t="n"/>
      <c r="N248" s="11" t="n"/>
    </row>
    <row r="249">
      <c r="A249" s="11" t="n"/>
      <c r="B249" s="11" t="n"/>
      <c r="C249" s="16" t="n"/>
      <c r="D249" s="16" t="n"/>
      <c r="E249" s="14" t="n"/>
      <c r="F249" s="17" t="n"/>
      <c r="G249" s="14">
        <f>IF(ISBLANK($E249),"",ROUND($E249*$F249,0))</f>
        <v/>
      </c>
      <c r="H249" s="14">
        <f>IF(ISBLANK($E249),"",$E249+$G249)</f>
        <v/>
      </c>
      <c r="I249" s="14" t="n"/>
      <c r="J249" s="14">
        <f>IF(ISBLANK($H249),"",MAX(0,$H249-IF(ISBLANK($I249),0,$I249)))</f>
        <v/>
      </c>
      <c r="K249" s="11" t="n"/>
      <c r="L249" s="16" t="n"/>
      <c r="M249" s="16" t="n"/>
      <c r="N249" s="11" t="n"/>
    </row>
    <row r="250">
      <c r="A250" s="11" t="n"/>
      <c r="B250" s="11" t="n"/>
      <c r="C250" s="16" t="n"/>
      <c r="D250" s="16" t="n"/>
      <c r="E250" s="14" t="n"/>
      <c r="F250" s="17" t="n"/>
      <c r="G250" s="14">
        <f>IF(ISBLANK($E250),"",ROUND($E250*$F250,0))</f>
        <v/>
      </c>
      <c r="H250" s="14">
        <f>IF(ISBLANK($E250),"",$E250+$G250)</f>
        <v/>
      </c>
      <c r="I250" s="14" t="n"/>
      <c r="J250" s="14">
        <f>IF(ISBLANK($H250),"",MAX(0,$H250-IF(ISBLANK($I250),0,$I250)))</f>
        <v/>
      </c>
      <c r="K250" s="11" t="n"/>
      <c r="L250" s="16" t="n"/>
      <c r="M250" s="16" t="n"/>
      <c r="N250" s="11" t="n"/>
    </row>
    <row r="251">
      <c r="A251" s="11" t="n"/>
      <c r="B251" s="11" t="n"/>
      <c r="C251" s="16" t="n"/>
      <c r="D251" s="16" t="n"/>
      <c r="E251" s="14" t="n"/>
      <c r="F251" s="17" t="n"/>
      <c r="G251" s="14">
        <f>IF(ISBLANK($E251),"",ROUND($E251*$F251,0))</f>
        <v/>
      </c>
      <c r="H251" s="14">
        <f>IF(ISBLANK($E251),"",$E251+$G251)</f>
        <v/>
      </c>
      <c r="I251" s="14" t="n"/>
      <c r="J251" s="14">
        <f>IF(ISBLANK($H251),"",MAX(0,$H251-IF(ISBLANK($I251),0,$I251)))</f>
        <v/>
      </c>
      <c r="K251" s="11" t="n"/>
      <c r="L251" s="16" t="n"/>
      <c r="M251" s="16" t="n"/>
      <c r="N251" s="11" t="n"/>
    </row>
    <row r="252">
      <c r="A252" s="11" t="n"/>
      <c r="B252" s="11" t="n"/>
      <c r="C252" s="16" t="n"/>
      <c r="D252" s="16" t="n"/>
      <c r="E252" s="14" t="n"/>
      <c r="F252" s="17" t="n"/>
      <c r="G252" s="14">
        <f>IF(ISBLANK($E252),"",ROUND($E252*$F252,0))</f>
        <v/>
      </c>
      <c r="H252" s="14">
        <f>IF(ISBLANK($E252),"",$E252+$G252)</f>
        <v/>
      </c>
      <c r="I252" s="14" t="n"/>
      <c r="J252" s="14">
        <f>IF(ISBLANK($H252),"",MAX(0,$H252-IF(ISBLANK($I252),0,$I252)))</f>
        <v/>
      </c>
      <c r="K252" s="11" t="n"/>
      <c r="L252" s="16" t="n"/>
      <c r="M252" s="16" t="n"/>
      <c r="N252" s="11" t="n"/>
    </row>
    <row r="253">
      <c r="A253" s="11" t="n"/>
      <c r="B253" s="11" t="n"/>
      <c r="C253" s="16" t="n"/>
      <c r="D253" s="16" t="n"/>
      <c r="E253" s="14" t="n"/>
      <c r="F253" s="17" t="n"/>
      <c r="G253" s="14">
        <f>IF(ISBLANK($E253),"",ROUND($E253*$F253,0))</f>
        <v/>
      </c>
      <c r="H253" s="14">
        <f>IF(ISBLANK($E253),"",$E253+$G253)</f>
        <v/>
      </c>
      <c r="I253" s="14" t="n"/>
      <c r="J253" s="14">
        <f>IF(ISBLANK($H253),"",MAX(0,$H253-IF(ISBLANK($I253),0,$I253)))</f>
        <v/>
      </c>
      <c r="K253" s="11" t="n"/>
      <c r="L253" s="16" t="n"/>
      <c r="M253" s="16" t="n"/>
      <c r="N253" s="11" t="n"/>
    </row>
    <row r="254">
      <c r="A254" s="11" t="n"/>
      <c r="B254" s="11" t="n"/>
      <c r="C254" s="16" t="n"/>
      <c r="D254" s="16" t="n"/>
      <c r="E254" s="14" t="n"/>
      <c r="F254" s="17" t="n"/>
      <c r="G254" s="14">
        <f>IF(ISBLANK($E254),"",ROUND($E254*$F254,0))</f>
        <v/>
      </c>
      <c r="H254" s="14">
        <f>IF(ISBLANK($E254),"",$E254+$G254)</f>
        <v/>
      </c>
      <c r="I254" s="14" t="n"/>
      <c r="J254" s="14">
        <f>IF(ISBLANK($H254),"",MAX(0,$H254-IF(ISBLANK($I254),0,$I254)))</f>
        <v/>
      </c>
      <c r="K254" s="11" t="n"/>
      <c r="L254" s="16" t="n"/>
      <c r="M254" s="16" t="n"/>
      <c r="N254" s="11" t="n"/>
    </row>
    <row r="255">
      <c r="A255" s="11" t="n"/>
      <c r="B255" s="11" t="n"/>
      <c r="C255" s="16" t="n"/>
      <c r="D255" s="16" t="n"/>
      <c r="E255" s="14" t="n"/>
      <c r="F255" s="17" t="n"/>
      <c r="G255" s="14">
        <f>IF(ISBLANK($E255),"",ROUND($E255*$F255,0))</f>
        <v/>
      </c>
      <c r="H255" s="14">
        <f>IF(ISBLANK($E255),"",$E255+$G255)</f>
        <v/>
      </c>
      <c r="I255" s="14" t="n"/>
      <c r="J255" s="14">
        <f>IF(ISBLANK($H255),"",MAX(0,$H255-IF(ISBLANK($I255),0,$I255)))</f>
        <v/>
      </c>
      <c r="K255" s="11" t="n"/>
      <c r="L255" s="16" t="n"/>
      <c r="M255" s="16" t="n"/>
      <c r="N255" s="11" t="n"/>
    </row>
    <row r="256">
      <c r="A256" s="11" t="n"/>
      <c r="B256" s="11" t="n"/>
      <c r="C256" s="16" t="n"/>
      <c r="D256" s="16" t="n"/>
      <c r="E256" s="14" t="n"/>
      <c r="F256" s="17" t="n"/>
      <c r="G256" s="14">
        <f>IF(ISBLANK($E256),"",ROUND($E256*$F256,0))</f>
        <v/>
      </c>
      <c r="H256" s="14">
        <f>IF(ISBLANK($E256),"",$E256+$G256)</f>
        <v/>
      </c>
      <c r="I256" s="14" t="n"/>
      <c r="J256" s="14">
        <f>IF(ISBLANK($H256),"",MAX(0,$H256-IF(ISBLANK($I256),0,$I256)))</f>
        <v/>
      </c>
      <c r="K256" s="11" t="n"/>
      <c r="L256" s="16" t="n"/>
      <c r="M256" s="16" t="n"/>
      <c r="N256" s="11" t="n"/>
    </row>
    <row r="257">
      <c r="A257" s="11" t="n"/>
      <c r="B257" s="11" t="n"/>
      <c r="C257" s="16" t="n"/>
      <c r="D257" s="16" t="n"/>
      <c r="E257" s="14" t="n"/>
      <c r="F257" s="17" t="n"/>
      <c r="G257" s="14">
        <f>IF(ISBLANK($E257),"",ROUND($E257*$F257,0))</f>
        <v/>
      </c>
      <c r="H257" s="14">
        <f>IF(ISBLANK($E257),"",$E257+$G257)</f>
        <v/>
      </c>
      <c r="I257" s="14" t="n"/>
      <c r="J257" s="14">
        <f>IF(ISBLANK($H257),"",MAX(0,$H257-IF(ISBLANK($I257),0,$I257)))</f>
        <v/>
      </c>
      <c r="K257" s="11" t="n"/>
      <c r="L257" s="16" t="n"/>
      <c r="M257" s="16" t="n"/>
      <c r="N257" s="11" t="n"/>
    </row>
    <row r="258">
      <c r="A258" s="11" t="n"/>
      <c r="B258" s="11" t="n"/>
      <c r="C258" s="16" t="n"/>
      <c r="D258" s="16" t="n"/>
      <c r="E258" s="14" t="n"/>
      <c r="F258" s="17" t="n"/>
      <c r="G258" s="14">
        <f>IF(ISBLANK($E258),"",ROUND($E258*$F258,0))</f>
        <v/>
      </c>
      <c r="H258" s="14">
        <f>IF(ISBLANK($E258),"",$E258+$G258)</f>
        <v/>
      </c>
      <c r="I258" s="14" t="n"/>
      <c r="J258" s="14">
        <f>IF(ISBLANK($H258),"",MAX(0,$H258-IF(ISBLANK($I258),0,$I258)))</f>
        <v/>
      </c>
      <c r="K258" s="11" t="n"/>
      <c r="L258" s="16" t="n"/>
      <c r="M258" s="16" t="n"/>
      <c r="N258" s="11" t="n"/>
    </row>
    <row r="259">
      <c r="A259" s="11" t="n"/>
      <c r="B259" s="11" t="n"/>
      <c r="C259" s="16" t="n"/>
      <c r="D259" s="16" t="n"/>
      <c r="E259" s="14" t="n"/>
      <c r="F259" s="17" t="n"/>
      <c r="G259" s="14">
        <f>IF(ISBLANK($E259),"",ROUND($E259*$F259,0))</f>
        <v/>
      </c>
      <c r="H259" s="14">
        <f>IF(ISBLANK($E259),"",$E259+$G259)</f>
        <v/>
      </c>
      <c r="I259" s="14" t="n"/>
      <c r="J259" s="14">
        <f>IF(ISBLANK($H259),"",MAX(0,$H259-IF(ISBLANK($I259),0,$I259)))</f>
        <v/>
      </c>
      <c r="K259" s="11" t="n"/>
      <c r="L259" s="16" t="n"/>
      <c r="M259" s="16" t="n"/>
      <c r="N259" s="11" t="n"/>
    </row>
    <row r="260">
      <c r="A260" s="11" t="n"/>
      <c r="B260" s="11" t="n"/>
      <c r="C260" s="16" t="n"/>
      <c r="D260" s="16" t="n"/>
      <c r="E260" s="14" t="n"/>
      <c r="F260" s="17" t="n"/>
      <c r="G260" s="14">
        <f>IF(ISBLANK($E260),"",ROUND($E260*$F260,0))</f>
        <v/>
      </c>
      <c r="H260" s="14">
        <f>IF(ISBLANK($E260),"",$E260+$G260)</f>
        <v/>
      </c>
      <c r="I260" s="14" t="n"/>
      <c r="J260" s="14">
        <f>IF(ISBLANK($H260),"",MAX(0,$H260-IF(ISBLANK($I260),0,$I260)))</f>
        <v/>
      </c>
      <c r="K260" s="11" t="n"/>
      <c r="L260" s="16" t="n"/>
      <c r="M260" s="16" t="n"/>
      <c r="N260" s="11" t="n"/>
    </row>
    <row r="261">
      <c r="A261" s="11" t="n"/>
      <c r="B261" s="11" t="n"/>
      <c r="C261" s="16" t="n"/>
      <c r="D261" s="16" t="n"/>
      <c r="E261" s="14" t="n"/>
      <c r="F261" s="17" t="n"/>
      <c r="G261" s="14">
        <f>IF(ISBLANK($E261),"",ROUND($E261*$F261,0))</f>
        <v/>
      </c>
      <c r="H261" s="14">
        <f>IF(ISBLANK($E261),"",$E261+$G261)</f>
        <v/>
      </c>
      <c r="I261" s="14" t="n"/>
      <c r="J261" s="14">
        <f>IF(ISBLANK($H261),"",MAX(0,$H261-IF(ISBLANK($I261),0,$I261)))</f>
        <v/>
      </c>
      <c r="K261" s="11" t="n"/>
      <c r="L261" s="16" t="n"/>
      <c r="M261" s="16" t="n"/>
      <c r="N261" s="11" t="n"/>
    </row>
    <row r="262">
      <c r="A262" s="11" t="n"/>
      <c r="B262" s="11" t="n"/>
      <c r="C262" s="16" t="n"/>
      <c r="D262" s="16" t="n"/>
      <c r="E262" s="14" t="n"/>
      <c r="F262" s="17" t="n"/>
      <c r="G262" s="14">
        <f>IF(ISBLANK($E262),"",ROUND($E262*$F262,0))</f>
        <v/>
      </c>
      <c r="H262" s="14">
        <f>IF(ISBLANK($E262),"",$E262+$G262)</f>
        <v/>
      </c>
      <c r="I262" s="14" t="n"/>
      <c r="J262" s="14">
        <f>IF(ISBLANK($H262),"",MAX(0,$H262-IF(ISBLANK($I262),0,$I262)))</f>
        <v/>
      </c>
      <c r="K262" s="11" t="n"/>
      <c r="L262" s="16" t="n"/>
      <c r="M262" s="16" t="n"/>
      <c r="N262" s="11" t="n"/>
    </row>
    <row r="263">
      <c r="A263" s="11" t="n"/>
      <c r="B263" s="11" t="n"/>
      <c r="C263" s="16" t="n"/>
      <c r="D263" s="16" t="n"/>
      <c r="E263" s="14" t="n"/>
      <c r="F263" s="17" t="n"/>
      <c r="G263" s="14">
        <f>IF(ISBLANK($E263),"",ROUND($E263*$F263,0))</f>
        <v/>
      </c>
      <c r="H263" s="14">
        <f>IF(ISBLANK($E263),"",$E263+$G263)</f>
        <v/>
      </c>
      <c r="I263" s="14" t="n"/>
      <c r="J263" s="14">
        <f>IF(ISBLANK($H263),"",MAX(0,$H263-IF(ISBLANK($I263),0,$I263)))</f>
        <v/>
      </c>
      <c r="K263" s="11" t="n"/>
      <c r="L263" s="16" t="n"/>
      <c r="M263" s="16" t="n"/>
      <c r="N263" s="11" t="n"/>
    </row>
    <row r="264">
      <c r="A264" s="11" t="n"/>
      <c r="B264" s="11" t="n"/>
      <c r="C264" s="16" t="n"/>
      <c r="D264" s="16" t="n"/>
      <c r="E264" s="14" t="n"/>
      <c r="F264" s="17" t="n"/>
      <c r="G264" s="14">
        <f>IF(ISBLANK($E264),"",ROUND($E264*$F264,0))</f>
        <v/>
      </c>
      <c r="H264" s="14">
        <f>IF(ISBLANK($E264),"",$E264+$G264)</f>
        <v/>
      </c>
      <c r="I264" s="14" t="n"/>
      <c r="J264" s="14">
        <f>IF(ISBLANK($H264),"",MAX(0,$H264-IF(ISBLANK($I264),0,$I264)))</f>
        <v/>
      </c>
      <c r="K264" s="11" t="n"/>
      <c r="L264" s="16" t="n"/>
      <c r="M264" s="16" t="n"/>
      <c r="N264" s="11" t="n"/>
    </row>
    <row r="265">
      <c r="A265" s="11" t="n"/>
      <c r="B265" s="11" t="n"/>
      <c r="C265" s="16" t="n"/>
      <c r="D265" s="16" t="n"/>
      <c r="E265" s="14" t="n"/>
      <c r="F265" s="17" t="n"/>
      <c r="G265" s="14">
        <f>IF(ISBLANK($E265),"",ROUND($E265*$F265,0))</f>
        <v/>
      </c>
      <c r="H265" s="14">
        <f>IF(ISBLANK($E265),"",$E265+$G265)</f>
        <v/>
      </c>
      <c r="I265" s="14" t="n"/>
      <c r="J265" s="14">
        <f>IF(ISBLANK($H265),"",MAX(0,$H265-IF(ISBLANK($I265),0,$I265)))</f>
        <v/>
      </c>
      <c r="K265" s="11" t="n"/>
      <c r="L265" s="16" t="n"/>
      <c r="M265" s="16" t="n"/>
      <c r="N265" s="11" t="n"/>
    </row>
    <row r="266">
      <c r="A266" s="11" t="n"/>
      <c r="B266" s="11" t="n"/>
      <c r="C266" s="16" t="n"/>
      <c r="D266" s="16" t="n"/>
      <c r="E266" s="14" t="n"/>
      <c r="F266" s="17" t="n"/>
      <c r="G266" s="14">
        <f>IF(ISBLANK($E266),"",ROUND($E266*$F266,0))</f>
        <v/>
      </c>
      <c r="H266" s="14">
        <f>IF(ISBLANK($E266),"",$E266+$G266)</f>
        <v/>
      </c>
      <c r="I266" s="14" t="n"/>
      <c r="J266" s="14">
        <f>IF(ISBLANK($H266),"",MAX(0,$H266-IF(ISBLANK($I266),0,$I266)))</f>
        <v/>
      </c>
      <c r="K266" s="11" t="n"/>
      <c r="L266" s="16" t="n"/>
      <c r="M266" s="16" t="n"/>
      <c r="N266" s="11" t="n"/>
    </row>
    <row r="267">
      <c r="A267" s="11" t="n"/>
      <c r="B267" s="11" t="n"/>
      <c r="C267" s="16" t="n"/>
      <c r="D267" s="16" t="n"/>
      <c r="E267" s="14" t="n"/>
      <c r="F267" s="17" t="n"/>
      <c r="G267" s="14">
        <f>IF(ISBLANK($E267),"",ROUND($E267*$F267,0))</f>
        <v/>
      </c>
      <c r="H267" s="14">
        <f>IF(ISBLANK($E267),"",$E267+$G267)</f>
        <v/>
      </c>
      <c r="I267" s="14" t="n"/>
      <c r="J267" s="14">
        <f>IF(ISBLANK($H267),"",MAX(0,$H267-IF(ISBLANK($I267),0,$I267)))</f>
        <v/>
      </c>
      <c r="K267" s="11" t="n"/>
      <c r="L267" s="16" t="n"/>
      <c r="M267" s="16" t="n"/>
      <c r="N267" s="11" t="n"/>
    </row>
    <row r="268">
      <c r="A268" s="11" t="n"/>
      <c r="B268" s="11" t="n"/>
      <c r="C268" s="16" t="n"/>
      <c r="D268" s="16" t="n"/>
      <c r="E268" s="14" t="n"/>
      <c r="F268" s="17" t="n"/>
      <c r="G268" s="14">
        <f>IF(ISBLANK($E268),"",ROUND($E268*$F268,0))</f>
        <v/>
      </c>
      <c r="H268" s="14">
        <f>IF(ISBLANK($E268),"",$E268+$G268)</f>
        <v/>
      </c>
      <c r="I268" s="14" t="n"/>
      <c r="J268" s="14">
        <f>IF(ISBLANK($H268),"",MAX(0,$H268-IF(ISBLANK($I268),0,$I268)))</f>
        <v/>
      </c>
      <c r="K268" s="11" t="n"/>
      <c r="L268" s="16" t="n"/>
      <c r="M268" s="16" t="n"/>
      <c r="N268" s="11" t="n"/>
    </row>
    <row r="269">
      <c r="A269" s="11" t="n"/>
      <c r="B269" s="11" t="n"/>
      <c r="C269" s="16" t="n"/>
      <c r="D269" s="16" t="n"/>
      <c r="E269" s="14" t="n"/>
      <c r="F269" s="17" t="n"/>
      <c r="G269" s="14">
        <f>IF(ISBLANK($E269),"",ROUND($E269*$F269,0))</f>
        <v/>
      </c>
      <c r="H269" s="14">
        <f>IF(ISBLANK($E269),"",$E269+$G269)</f>
        <v/>
      </c>
      <c r="I269" s="14" t="n"/>
      <c r="J269" s="14">
        <f>IF(ISBLANK($H269),"",MAX(0,$H269-IF(ISBLANK($I269),0,$I269)))</f>
        <v/>
      </c>
      <c r="K269" s="11" t="n"/>
      <c r="L269" s="16" t="n"/>
      <c r="M269" s="16" t="n"/>
      <c r="N269" s="11" t="n"/>
    </row>
    <row r="270">
      <c r="A270" s="11" t="n"/>
      <c r="B270" s="11" t="n"/>
      <c r="C270" s="16" t="n"/>
      <c r="D270" s="16" t="n"/>
      <c r="E270" s="14" t="n"/>
      <c r="F270" s="17" t="n"/>
      <c r="G270" s="14">
        <f>IF(ISBLANK($E270),"",ROUND($E270*$F270,0))</f>
        <v/>
      </c>
      <c r="H270" s="14">
        <f>IF(ISBLANK($E270),"",$E270+$G270)</f>
        <v/>
      </c>
      <c r="I270" s="14" t="n"/>
      <c r="J270" s="14">
        <f>IF(ISBLANK($H270),"",MAX(0,$H270-IF(ISBLANK($I270),0,$I270)))</f>
        <v/>
      </c>
      <c r="K270" s="11" t="n"/>
      <c r="L270" s="16" t="n"/>
      <c r="M270" s="16" t="n"/>
      <c r="N270" s="11" t="n"/>
    </row>
    <row r="271">
      <c r="A271" s="11" t="n"/>
      <c r="B271" s="11" t="n"/>
      <c r="C271" s="16" t="n"/>
      <c r="D271" s="16" t="n"/>
      <c r="E271" s="14" t="n"/>
      <c r="F271" s="17" t="n"/>
      <c r="G271" s="14">
        <f>IF(ISBLANK($E271),"",ROUND($E271*$F271,0))</f>
        <v/>
      </c>
      <c r="H271" s="14">
        <f>IF(ISBLANK($E271),"",$E271+$G271)</f>
        <v/>
      </c>
      <c r="I271" s="14" t="n"/>
      <c r="J271" s="14">
        <f>IF(ISBLANK($H271),"",MAX(0,$H271-IF(ISBLANK($I271),0,$I271)))</f>
        <v/>
      </c>
      <c r="K271" s="11" t="n"/>
      <c r="L271" s="16" t="n"/>
      <c r="M271" s="16" t="n"/>
      <c r="N271" s="11" t="n"/>
    </row>
    <row r="272">
      <c r="A272" s="11" t="n"/>
      <c r="B272" s="11" t="n"/>
      <c r="C272" s="16" t="n"/>
      <c r="D272" s="16" t="n"/>
      <c r="E272" s="14" t="n"/>
      <c r="F272" s="17" t="n"/>
      <c r="G272" s="14">
        <f>IF(ISBLANK($E272),"",ROUND($E272*$F272,0))</f>
        <v/>
      </c>
      <c r="H272" s="14">
        <f>IF(ISBLANK($E272),"",$E272+$G272)</f>
        <v/>
      </c>
      <c r="I272" s="14" t="n"/>
      <c r="J272" s="14">
        <f>IF(ISBLANK($H272),"",MAX(0,$H272-IF(ISBLANK($I272),0,$I272)))</f>
        <v/>
      </c>
      <c r="K272" s="11" t="n"/>
      <c r="L272" s="16" t="n"/>
      <c r="M272" s="16" t="n"/>
      <c r="N272" s="11" t="n"/>
    </row>
    <row r="273">
      <c r="A273" s="11" t="n"/>
      <c r="B273" s="11" t="n"/>
      <c r="C273" s="16" t="n"/>
      <c r="D273" s="16" t="n"/>
      <c r="E273" s="14" t="n"/>
      <c r="F273" s="17" t="n"/>
      <c r="G273" s="14">
        <f>IF(ISBLANK($E273),"",ROUND($E273*$F273,0))</f>
        <v/>
      </c>
      <c r="H273" s="14">
        <f>IF(ISBLANK($E273),"",$E273+$G273)</f>
        <v/>
      </c>
      <c r="I273" s="14" t="n"/>
      <c r="J273" s="14">
        <f>IF(ISBLANK($H273),"",MAX(0,$H273-IF(ISBLANK($I273),0,$I273)))</f>
        <v/>
      </c>
      <c r="K273" s="11" t="n"/>
      <c r="L273" s="16" t="n"/>
      <c r="M273" s="16" t="n"/>
      <c r="N273" s="11" t="n"/>
    </row>
    <row r="274">
      <c r="A274" s="11" t="n"/>
      <c r="B274" s="11" t="n"/>
      <c r="C274" s="16" t="n"/>
      <c r="D274" s="16" t="n"/>
      <c r="E274" s="14" t="n"/>
      <c r="F274" s="17" t="n"/>
      <c r="G274" s="14">
        <f>IF(ISBLANK($E274),"",ROUND($E274*$F274,0))</f>
        <v/>
      </c>
      <c r="H274" s="14">
        <f>IF(ISBLANK($E274),"",$E274+$G274)</f>
        <v/>
      </c>
      <c r="I274" s="14" t="n"/>
      <c r="J274" s="14">
        <f>IF(ISBLANK($H274),"",MAX(0,$H274-IF(ISBLANK($I274),0,$I274)))</f>
        <v/>
      </c>
      <c r="K274" s="11" t="n"/>
      <c r="L274" s="16" t="n"/>
      <c r="M274" s="16" t="n"/>
      <c r="N274" s="11" t="n"/>
    </row>
    <row r="275">
      <c r="A275" s="11" t="n"/>
      <c r="B275" s="11" t="n"/>
      <c r="C275" s="16" t="n"/>
      <c r="D275" s="16" t="n"/>
      <c r="E275" s="14" t="n"/>
      <c r="F275" s="17" t="n"/>
      <c r="G275" s="14">
        <f>IF(ISBLANK($E275),"",ROUND($E275*$F275,0))</f>
        <v/>
      </c>
      <c r="H275" s="14">
        <f>IF(ISBLANK($E275),"",$E275+$G275)</f>
        <v/>
      </c>
      <c r="I275" s="14" t="n"/>
      <c r="J275" s="14">
        <f>IF(ISBLANK($H275),"",MAX(0,$H275-IF(ISBLANK($I275),0,$I275)))</f>
        <v/>
      </c>
      <c r="K275" s="11" t="n"/>
      <c r="L275" s="16" t="n"/>
      <c r="M275" s="16" t="n"/>
      <c r="N275" s="11" t="n"/>
    </row>
    <row r="276">
      <c r="A276" s="11" t="n"/>
      <c r="B276" s="11" t="n"/>
      <c r="C276" s="16" t="n"/>
      <c r="D276" s="16" t="n"/>
      <c r="E276" s="14" t="n"/>
      <c r="F276" s="17" t="n"/>
      <c r="G276" s="14">
        <f>IF(ISBLANK($E276),"",ROUND($E276*$F276,0))</f>
        <v/>
      </c>
      <c r="H276" s="14">
        <f>IF(ISBLANK($E276),"",$E276+$G276)</f>
        <v/>
      </c>
      <c r="I276" s="14" t="n"/>
      <c r="J276" s="14">
        <f>IF(ISBLANK($H276),"",MAX(0,$H276-IF(ISBLANK($I276),0,$I276)))</f>
        <v/>
      </c>
      <c r="K276" s="11" t="n"/>
      <c r="L276" s="16" t="n"/>
      <c r="M276" s="16" t="n"/>
      <c r="N276" s="11" t="n"/>
    </row>
    <row r="277">
      <c r="A277" s="11" t="n"/>
      <c r="B277" s="11" t="n"/>
      <c r="C277" s="16" t="n"/>
      <c r="D277" s="16" t="n"/>
      <c r="E277" s="14" t="n"/>
      <c r="F277" s="17" t="n"/>
      <c r="G277" s="14">
        <f>IF(ISBLANK($E277),"",ROUND($E277*$F277,0))</f>
        <v/>
      </c>
      <c r="H277" s="14">
        <f>IF(ISBLANK($E277),"",$E277+$G277)</f>
        <v/>
      </c>
      <c r="I277" s="14" t="n"/>
      <c r="J277" s="14">
        <f>IF(ISBLANK($H277),"",MAX(0,$H277-IF(ISBLANK($I277),0,$I277)))</f>
        <v/>
      </c>
      <c r="K277" s="11" t="n"/>
      <c r="L277" s="16" t="n"/>
      <c r="M277" s="16" t="n"/>
      <c r="N277" s="11" t="n"/>
    </row>
    <row r="278">
      <c r="A278" s="11" t="n"/>
      <c r="B278" s="11" t="n"/>
      <c r="C278" s="16" t="n"/>
      <c r="D278" s="16" t="n"/>
      <c r="E278" s="14" t="n"/>
      <c r="F278" s="17" t="n"/>
      <c r="G278" s="14">
        <f>IF(ISBLANK($E278),"",ROUND($E278*$F278,0))</f>
        <v/>
      </c>
      <c r="H278" s="14">
        <f>IF(ISBLANK($E278),"",$E278+$G278)</f>
        <v/>
      </c>
      <c r="I278" s="14" t="n"/>
      <c r="J278" s="14">
        <f>IF(ISBLANK($H278),"",MAX(0,$H278-IF(ISBLANK($I278),0,$I278)))</f>
        <v/>
      </c>
      <c r="K278" s="11" t="n"/>
      <c r="L278" s="16" t="n"/>
      <c r="M278" s="16" t="n"/>
      <c r="N278" s="11" t="n"/>
    </row>
    <row r="279">
      <c r="A279" s="11" t="n"/>
      <c r="B279" s="11" t="n"/>
      <c r="C279" s="16" t="n"/>
      <c r="D279" s="16" t="n"/>
      <c r="E279" s="14" t="n"/>
      <c r="F279" s="17" t="n"/>
      <c r="G279" s="14">
        <f>IF(ISBLANK($E279),"",ROUND($E279*$F279,0))</f>
        <v/>
      </c>
      <c r="H279" s="14">
        <f>IF(ISBLANK($E279),"",$E279+$G279)</f>
        <v/>
      </c>
      <c r="I279" s="14" t="n"/>
      <c r="J279" s="14">
        <f>IF(ISBLANK($H279),"",MAX(0,$H279-IF(ISBLANK($I279),0,$I279)))</f>
        <v/>
      </c>
      <c r="K279" s="11" t="n"/>
      <c r="L279" s="16" t="n"/>
      <c r="M279" s="16" t="n"/>
      <c r="N279" s="11" t="n"/>
    </row>
    <row r="280">
      <c r="A280" s="11" t="n"/>
      <c r="B280" s="11" t="n"/>
      <c r="C280" s="16" t="n"/>
      <c r="D280" s="16" t="n"/>
      <c r="E280" s="14" t="n"/>
      <c r="F280" s="17" t="n"/>
      <c r="G280" s="14">
        <f>IF(ISBLANK($E280),"",ROUND($E280*$F280,0))</f>
        <v/>
      </c>
      <c r="H280" s="14">
        <f>IF(ISBLANK($E280),"",$E280+$G280)</f>
        <v/>
      </c>
      <c r="I280" s="14" t="n"/>
      <c r="J280" s="14">
        <f>IF(ISBLANK($H280),"",MAX(0,$H280-IF(ISBLANK($I280),0,$I280)))</f>
        <v/>
      </c>
      <c r="K280" s="11" t="n"/>
      <c r="L280" s="16" t="n"/>
      <c r="M280" s="16" t="n"/>
      <c r="N280" s="11" t="n"/>
    </row>
    <row r="281">
      <c r="A281" s="11" t="n"/>
      <c r="B281" s="11" t="n"/>
      <c r="C281" s="16" t="n"/>
      <c r="D281" s="16" t="n"/>
      <c r="E281" s="14" t="n"/>
      <c r="F281" s="17" t="n"/>
      <c r="G281" s="14">
        <f>IF(ISBLANK($E281),"",ROUND($E281*$F281,0))</f>
        <v/>
      </c>
      <c r="H281" s="14">
        <f>IF(ISBLANK($E281),"",$E281+$G281)</f>
        <v/>
      </c>
      <c r="I281" s="14" t="n"/>
      <c r="J281" s="14">
        <f>IF(ISBLANK($H281),"",MAX(0,$H281-IF(ISBLANK($I281),0,$I281)))</f>
        <v/>
      </c>
      <c r="K281" s="11" t="n"/>
      <c r="L281" s="16" t="n"/>
      <c r="M281" s="16" t="n"/>
      <c r="N281" s="11" t="n"/>
    </row>
    <row r="282">
      <c r="A282" s="11" t="n"/>
      <c r="B282" s="11" t="n"/>
      <c r="C282" s="16" t="n"/>
      <c r="D282" s="16" t="n"/>
      <c r="E282" s="14" t="n"/>
      <c r="F282" s="17" t="n"/>
      <c r="G282" s="14">
        <f>IF(ISBLANK($E282),"",ROUND($E282*$F282,0))</f>
        <v/>
      </c>
      <c r="H282" s="14">
        <f>IF(ISBLANK($E282),"",$E282+$G282)</f>
        <v/>
      </c>
      <c r="I282" s="14" t="n"/>
      <c r="J282" s="14">
        <f>IF(ISBLANK($H282),"",MAX(0,$H282-IF(ISBLANK($I282),0,$I282)))</f>
        <v/>
      </c>
      <c r="K282" s="11" t="n"/>
      <c r="L282" s="16" t="n"/>
      <c r="M282" s="16" t="n"/>
      <c r="N282" s="11" t="n"/>
    </row>
    <row r="283">
      <c r="A283" s="11" t="n"/>
      <c r="B283" s="11" t="n"/>
      <c r="C283" s="16" t="n"/>
      <c r="D283" s="16" t="n"/>
      <c r="E283" s="14" t="n"/>
      <c r="F283" s="17" t="n"/>
      <c r="G283" s="14">
        <f>IF(ISBLANK($E283),"",ROUND($E283*$F283,0))</f>
        <v/>
      </c>
      <c r="H283" s="14">
        <f>IF(ISBLANK($E283),"",$E283+$G283)</f>
        <v/>
      </c>
      <c r="I283" s="14" t="n"/>
      <c r="J283" s="14">
        <f>IF(ISBLANK($H283),"",MAX(0,$H283-IF(ISBLANK($I283),0,$I283)))</f>
        <v/>
      </c>
      <c r="K283" s="11" t="n"/>
      <c r="L283" s="16" t="n"/>
      <c r="M283" s="16" t="n"/>
      <c r="N283" s="11" t="n"/>
    </row>
    <row r="284">
      <c r="A284" s="11" t="n"/>
      <c r="B284" s="11" t="n"/>
      <c r="C284" s="16" t="n"/>
      <c r="D284" s="16" t="n"/>
      <c r="E284" s="14" t="n"/>
      <c r="F284" s="17" t="n"/>
      <c r="G284" s="14">
        <f>IF(ISBLANK($E284),"",ROUND($E284*$F284,0))</f>
        <v/>
      </c>
      <c r="H284" s="14">
        <f>IF(ISBLANK($E284),"",$E284+$G284)</f>
        <v/>
      </c>
      <c r="I284" s="14" t="n"/>
      <c r="J284" s="14">
        <f>IF(ISBLANK($H284),"",MAX(0,$H284-IF(ISBLANK($I284),0,$I284)))</f>
        <v/>
      </c>
      <c r="K284" s="11" t="n"/>
      <c r="L284" s="16" t="n"/>
      <c r="M284" s="16" t="n"/>
      <c r="N284" s="11" t="n"/>
    </row>
    <row r="285">
      <c r="A285" s="11" t="n"/>
      <c r="B285" s="11" t="n"/>
      <c r="C285" s="16" t="n"/>
      <c r="D285" s="16" t="n"/>
      <c r="E285" s="14" t="n"/>
      <c r="F285" s="17" t="n"/>
      <c r="G285" s="14">
        <f>IF(ISBLANK($E285),"",ROUND($E285*$F285,0))</f>
        <v/>
      </c>
      <c r="H285" s="14">
        <f>IF(ISBLANK($E285),"",$E285+$G285)</f>
        <v/>
      </c>
      <c r="I285" s="14" t="n"/>
      <c r="J285" s="14">
        <f>IF(ISBLANK($H285),"",MAX(0,$H285-IF(ISBLANK($I285),0,$I285)))</f>
        <v/>
      </c>
      <c r="K285" s="11" t="n"/>
      <c r="L285" s="16" t="n"/>
      <c r="M285" s="16" t="n"/>
      <c r="N285" s="11" t="n"/>
    </row>
    <row r="286">
      <c r="A286" s="11" t="n"/>
      <c r="B286" s="11" t="n"/>
      <c r="C286" s="16" t="n"/>
      <c r="D286" s="16" t="n"/>
      <c r="E286" s="14" t="n"/>
      <c r="F286" s="17" t="n"/>
      <c r="G286" s="14">
        <f>IF(ISBLANK($E286),"",ROUND($E286*$F286,0))</f>
        <v/>
      </c>
      <c r="H286" s="14">
        <f>IF(ISBLANK($E286),"",$E286+$G286)</f>
        <v/>
      </c>
      <c r="I286" s="14" t="n"/>
      <c r="J286" s="14">
        <f>IF(ISBLANK($H286),"",MAX(0,$H286-IF(ISBLANK($I286),0,$I286)))</f>
        <v/>
      </c>
      <c r="K286" s="11" t="n"/>
      <c r="L286" s="16" t="n"/>
      <c r="M286" s="16" t="n"/>
      <c r="N286" s="11" t="n"/>
    </row>
    <row r="287">
      <c r="A287" s="11" t="n"/>
      <c r="B287" s="11" t="n"/>
      <c r="C287" s="16" t="n"/>
      <c r="D287" s="16" t="n"/>
      <c r="E287" s="14" t="n"/>
      <c r="F287" s="17" t="n"/>
      <c r="G287" s="14">
        <f>IF(ISBLANK($E287),"",ROUND($E287*$F287,0))</f>
        <v/>
      </c>
      <c r="H287" s="14">
        <f>IF(ISBLANK($E287),"",$E287+$G287)</f>
        <v/>
      </c>
      <c r="I287" s="14" t="n"/>
      <c r="J287" s="14">
        <f>IF(ISBLANK($H287),"",MAX(0,$H287-IF(ISBLANK($I287),0,$I287)))</f>
        <v/>
      </c>
      <c r="K287" s="11" t="n"/>
      <c r="L287" s="16" t="n"/>
      <c r="M287" s="16" t="n"/>
      <c r="N287" s="11" t="n"/>
    </row>
    <row r="288">
      <c r="A288" s="11" t="n"/>
      <c r="B288" s="11" t="n"/>
      <c r="C288" s="16" t="n"/>
      <c r="D288" s="16" t="n"/>
      <c r="E288" s="14" t="n"/>
      <c r="F288" s="17" t="n"/>
      <c r="G288" s="14">
        <f>IF(ISBLANK($E288),"",ROUND($E288*$F288,0))</f>
        <v/>
      </c>
      <c r="H288" s="14">
        <f>IF(ISBLANK($E288),"",$E288+$G288)</f>
        <v/>
      </c>
      <c r="I288" s="14" t="n"/>
      <c r="J288" s="14">
        <f>IF(ISBLANK($H288),"",MAX(0,$H288-IF(ISBLANK($I288),0,$I288)))</f>
        <v/>
      </c>
      <c r="K288" s="11" t="n"/>
      <c r="L288" s="16" t="n"/>
      <c r="M288" s="16" t="n"/>
      <c r="N288" s="11" t="n"/>
    </row>
    <row r="289">
      <c r="A289" s="11" t="n"/>
      <c r="B289" s="11" t="n"/>
      <c r="C289" s="16" t="n"/>
      <c r="D289" s="16" t="n"/>
      <c r="E289" s="14" t="n"/>
      <c r="F289" s="17" t="n"/>
      <c r="G289" s="14">
        <f>IF(ISBLANK($E289),"",ROUND($E289*$F289,0))</f>
        <v/>
      </c>
      <c r="H289" s="14">
        <f>IF(ISBLANK($E289),"",$E289+$G289)</f>
        <v/>
      </c>
      <c r="I289" s="14" t="n"/>
      <c r="J289" s="14">
        <f>IF(ISBLANK($H289),"",MAX(0,$H289-IF(ISBLANK($I289),0,$I289)))</f>
        <v/>
      </c>
      <c r="K289" s="11" t="n"/>
      <c r="L289" s="16" t="n"/>
      <c r="M289" s="16" t="n"/>
      <c r="N289" s="11" t="n"/>
    </row>
    <row r="290">
      <c r="A290" s="11" t="n"/>
      <c r="B290" s="11" t="n"/>
      <c r="C290" s="16" t="n"/>
      <c r="D290" s="16" t="n"/>
      <c r="E290" s="14" t="n"/>
      <c r="F290" s="17" t="n"/>
      <c r="G290" s="14">
        <f>IF(ISBLANK($E290),"",ROUND($E290*$F290,0))</f>
        <v/>
      </c>
      <c r="H290" s="14">
        <f>IF(ISBLANK($E290),"",$E290+$G290)</f>
        <v/>
      </c>
      <c r="I290" s="14" t="n"/>
      <c r="J290" s="14">
        <f>IF(ISBLANK($H290),"",MAX(0,$H290-IF(ISBLANK($I290),0,$I290)))</f>
        <v/>
      </c>
      <c r="K290" s="11" t="n"/>
      <c r="L290" s="16" t="n"/>
      <c r="M290" s="16" t="n"/>
      <c r="N290" s="11" t="n"/>
    </row>
    <row r="291">
      <c r="A291" s="11" t="n"/>
      <c r="B291" s="11" t="n"/>
      <c r="C291" s="16" t="n"/>
      <c r="D291" s="16" t="n"/>
      <c r="E291" s="14" t="n"/>
      <c r="F291" s="17" t="n"/>
      <c r="G291" s="14">
        <f>IF(ISBLANK($E291),"",ROUND($E291*$F291,0))</f>
        <v/>
      </c>
      <c r="H291" s="14">
        <f>IF(ISBLANK($E291),"",$E291+$G291)</f>
        <v/>
      </c>
      <c r="I291" s="14" t="n"/>
      <c r="J291" s="14">
        <f>IF(ISBLANK($H291),"",MAX(0,$H291-IF(ISBLANK($I291),0,$I291)))</f>
        <v/>
      </c>
      <c r="K291" s="11" t="n"/>
      <c r="L291" s="16" t="n"/>
      <c r="M291" s="16" t="n"/>
      <c r="N291" s="11" t="n"/>
    </row>
    <row r="292">
      <c r="A292" s="11" t="n"/>
      <c r="B292" s="11" t="n"/>
      <c r="C292" s="16" t="n"/>
      <c r="D292" s="16" t="n"/>
      <c r="E292" s="14" t="n"/>
      <c r="F292" s="17" t="n"/>
      <c r="G292" s="14">
        <f>IF(ISBLANK($E292),"",ROUND($E292*$F292,0))</f>
        <v/>
      </c>
      <c r="H292" s="14">
        <f>IF(ISBLANK($E292),"",$E292+$G292)</f>
        <v/>
      </c>
      <c r="I292" s="14" t="n"/>
      <c r="J292" s="14">
        <f>IF(ISBLANK($H292),"",MAX(0,$H292-IF(ISBLANK($I292),0,$I292)))</f>
        <v/>
      </c>
      <c r="K292" s="11" t="n"/>
      <c r="L292" s="16" t="n"/>
      <c r="M292" s="16" t="n"/>
      <c r="N292" s="11" t="n"/>
    </row>
    <row r="293">
      <c r="A293" s="11" t="n"/>
      <c r="B293" s="11" t="n"/>
      <c r="C293" s="16" t="n"/>
      <c r="D293" s="16" t="n"/>
      <c r="E293" s="14" t="n"/>
      <c r="F293" s="17" t="n"/>
      <c r="G293" s="14">
        <f>IF(ISBLANK($E293),"",ROUND($E293*$F293,0))</f>
        <v/>
      </c>
      <c r="H293" s="14">
        <f>IF(ISBLANK($E293),"",$E293+$G293)</f>
        <v/>
      </c>
      <c r="I293" s="14" t="n"/>
      <c r="J293" s="14">
        <f>IF(ISBLANK($H293),"",MAX(0,$H293-IF(ISBLANK($I293),0,$I293)))</f>
        <v/>
      </c>
      <c r="K293" s="11" t="n"/>
      <c r="L293" s="16" t="n"/>
      <c r="M293" s="16" t="n"/>
      <c r="N293" s="11" t="n"/>
    </row>
    <row r="294">
      <c r="A294" s="11" t="n"/>
      <c r="B294" s="11" t="n"/>
      <c r="C294" s="16" t="n"/>
      <c r="D294" s="16" t="n"/>
      <c r="E294" s="14" t="n"/>
      <c r="F294" s="17" t="n"/>
      <c r="G294" s="14">
        <f>IF(ISBLANK($E294),"",ROUND($E294*$F294,0))</f>
        <v/>
      </c>
      <c r="H294" s="14">
        <f>IF(ISBLANK($E294),"",$E294+$G294)</f>
        <v/>
      </c>
      <c r="I294" s="14" t="n"/>
      <c r="J294" s="14">
        <f>IF(ISBLANK($H294),"",MAX(0,$H294-IF(ISBLANK($I294),0,$I294)))</f>
        <v/>
      </c>
      <c r="K294" s="11" t="n"/>
      <c r="L294" s="16" t="n"/>
      <c r="M294" s="16" t="n"/>
      <c r="N294" s="11" t="n"/>
    </row>
    <row r="295">
      <c r="A295" s="11" t="n"/>
      <c r="B295" s="11" t="n"/>
      <c r="C295" s="16" t="n"/>
      <c r="D295" s="16" t="n"/>
      <c r="E295" s="14" t="n"/>
      <c r="F295" s="17" t="n"/>
      <c r="G295" s="14">
        <f>IF(ISBLANK($E295),"",ROUND($E295*$F295,0))</f>
        <v/>
      </c>
      <c r="H295" s="14">
        <f>IF(ISBLANK($E295),"",$E295+$G295)</f>
        <v/>
      </c>
      <c r="I295" s="14" t="n"/>
      <c r="J295" s="14">
        <f>IF(ISBLANK($H295),"",MAX(0,$H295-IF(ISBLANK($I295),0,$I295)))</f>
        <v/>
      </c>
      <c r="K295" s="11" t="n"/>
      <c r="L295" s="16" t="n"/>
      <c r="M295" s="16" t="n"/>
      <c r="N295" s="11" t="n"/>
    </row>
    <row r="296">
      <c r="A296" s="11" t="n"/>
      <c r="B296" s="11" t="n"/>
      <c r="C296" s="16" t="n"/>
      <c r="D296" s="16" t="n"/>
      <c r="E296" s="14" t="n"/>
      <c r="F296" s="17" t="n"/>
      <c r="G296" s="14">
        <f>IF(ISBLANK($E296),"",ROUND($E296*$F296,0))</f>
        <v/>
      </c>
      <c r="H296" s="14">
        <f>IF(ISBLANK($E296),"",$E296+$G296)</f>
        <v/>
      </c>
      <c r="I296" s="14" t="n"/>
      <c r="J296" s="14">
        <f>IF(ISBLANK($H296),"",MAX(0,$H296-IF(ISBLANK($I296),0,$I296)))</f>
        <v/>
      </c>
      <c r="K296" s="11" t="n"/>
      <c r="L296" s="16" t="n"/>
      <c r="M296" s="16" t="n"/>
      <c r="N296" s="11" t="n"/>
    </row>
    <row r="297">
      <c r="A297" s="11" t="n"/>
      <c r="B297" s="11" t="n"/>
      <c r="C297" s="16" t="n"/>
      <c r="D297" s="16" t="n"/>
      <c r="E297" s="14" t="n"/>
      <c r="F297" s="17" t="n"/>
      <c r="G297" s="14">
        <f>IF(ISBLANK($E297),"",ROUND($E297*$F297,0))</f>
        <v/>
      </c>
      <c r="H297" s="14">
        <f>IF(ISBLANK($E297),"",$E297+$G297)</f>
        <v/>
      </c>
      <c r="I297" s="14" t="n"/>
      <c r="J297" s="14">
        <f>IF(ISBLANK($H297),"",MAX(0,$H297-IF(ISBLANK($I297),0,$I297)))</f>
        <v/>
      </c>
      <c r="K297" s="11" t="n"/>
      <c r="L297" s="16" t="n"/>
      <c r="M297" s="16" t="n"/>
      <c r="N297" s="11" t="n"/>
    </row>
    <row r="298">
      <c r="A298" s="11" t="n"/>
      <c r="B298" s="11" t="n"/>
      <c r="C298" s="16" t="n"/>
      <c r="D298" s="16" t="n"/>
      <c r="E298" s="14" t="n"/>
      <c r="F298" s="17" t="n"/>
      <c r="G298" s="14">
        <f>IF(ISBLANK($E298),"",ROUND($E298*$F298,0))</f>
        <v/>
      </c>
      <c r="H298" s="14">
        <f>IF(ISBLANK($E298),"",$E298+$G298)</f>
        <v/>
      </c>
      <c r="I298" s="14" t="n"/>
      <c r="J298" s="14">
        <f>IF(ISBLANK($H298),"",MAX(0,$H298-IF(ISBLANK($I298),0,$I298)))</f>
        <v/>
      </c>
      <c r="K298" s="11" t="n"/>
      <c r="L298" s="16" t="n"/>
      <c r="M298" s="16" t="n"/>
      <c r="N298" s="11" t="n"/>
    </row>
    <row r="299">
      <c r="A299" s="11" t="n"/>
      <c r="B299" s="11" t="n"/>
      <c r="C299" s="16" t="n"/>
      <c r="D299" s="16" t="n"/>
      <c r="E299" s="14" t="n"/>
      <c r="F299" s="17" t="n"/>
      <c r="G299" s="14">
        <f>IF(ISBLANK($E299),"",ROUND($E299*$F299,0))</f>
        <v/>
      </c>
      <c r="H299" s="14">
        <f>IF(ISBLANK($E299),"",$E299+$G299)</f>
        <v/>
      </c>
      <c r="I299" s="14" t="n"/>
      <c r="J299" s="14">
        <f>IF(ISBLANK($H299),"",MAX(0,$H299-IF(ISBLANK($I299),0,$I299)))</f>
        <v/>
      </c>
      <c r="K299" s="11" t="n"/>
      <c r="L299" s="16" t="n"/>
      <c r="M299" s="16" t="n"/>
      <c r="N299" s="11" t="n"/>
    </row>
    <row r="300">
      <c r="A300" s="11" t="n"/>
      <c r="B300" s="11" t="n"/>
      <c r="C300" s="16" t="n"/>
      <c r="D300" s="16" t="n"/>
      <c r="E300" s="14" t="n"/>
      <c r="F300" s="17" t="n"/>
      <c r="G300" s="14">
        <f>IF(ISBLANK($E300),"",ROUND($E300*$F300,0))</f>
        <v/>
      </c>
      <c r="H300" s="14">
        <f>IF(ISBLANK($E300),"",$E300+$G300)</f>
        <v/>
      </c>
      <c r="I300" s="14" t="n"/>
      <c r="J300" s="14">
        <f>IF(ISBLANK($H300),"",MAX(0,$H300-IF(ISBLANK($I300),0,$I300)))</f>
        <v/>
      </c>
      <c r="K300" s="11" t="n"/>
      <c r="L300" s="16" t="n"/>
      <c r="M300" s="16" t="n"/>
      <c r="N300" s="11" t="n"/>
    </row>
    <row r="301">
      <c r="A301" s="11" t="n"/>
      <c r="B301" s="11" t="n"/>
      <c r="C301" s="16" t="n"/>
      <c r="D301" s="16" t="n"/>
      <c r="E301" s="14" t="n"/>
      <c r="F301" s="17" t="n"/>
      <c r="G301" s="14">
        <f>IF(ISBLANK($E301),"",ROUND($E301*$F301,0))</f>
        <v/>
      </c>
      <c r="H301" s="14">
        <f>IF(ISBLANK($E301),"",$E301+$G301)</f>
        <v/>
      </c>
      <c r="I301" s="14" t="n"/>
      <c r="J301" s="14">
        <f>IF(ISBLANK($H301),"",MAX(0,$H301-IF(ISBLANK($I301),0,$I301)))</f>
        <v/>
      </c>
      <c r="K301" s="11" t="n"/>
      <c r="L301" s="16" t="n"/>
      <c r="M301" s="16" t="n"/>
      <c r="N301" s="11" t="n"/>
    </row>
    <row r="302">
      <c r="A302" s="11" t="n"/>
      <c r="B302" s="11" t="n"/>
      <c r="C302" s="16" t="n"/>
      <c r="D302" s="16" t="n"/>
      <c r="E302" s="14" t="n"/>
      <c r="F302" s="17" t="n"/>
      <c r="G302" s="14">
        <f>IF(ISBLANK($E302),"",ROUND($E302*$F302,0))</f>
        <v/>
      </c>
      <c r="H302" s="14">
        <f>IF(ISBLANK($E302),"",$E302+$G302)</f>
        <v/>
      </c>
      <c r="I302" s="14" t="n"/>
      <c r="J302" s="14">
        <f>IF(ISBLANK($H302),"",MAX(0,$H302-IF(ISBLANK($I302),0,$I302)))</f>
        <v/>
      </c>
      <c r="K302" s="11" t="n"/>
      <c r="L302" s="16" t="n"/>
      <c r="M302" s="16" t="n"/>
      <c r="N302" s="11" t="n"/>
    </row>
  </sheetData>
  <mergeCells count="1">
    <mergeCell ref="A1:N1"/>
  </mergeCells>
  <conditionalFormatting sqref="D3:D302">
    <cfRule type="expression" priority="1" dxfId="1">
      <formula>AND($D3&lt;TODAY(),$J3&gt;0)</formula>
    </cfRule>
  </conditionalFormatting>
  <dataValidations count="2">
    <dataValidation sqref="B3:B302" showDropDown="0" showInputMessage="0" showErrorMessage="0" allowBlank="1" type="list">
      <formula1>=Vendors!$A$3:$A$500</formula1>
    </dataValidation>
    <dataValidation sqref="K3:K302" showDropDown="0" showInputMessage="0" showErrorMessage="0" allowBlank="1" type="list">
      <formula1>"Open,Partially Paid,Paid,Cancelled"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8" customWidth="1" min="8" max="8"/>
  </cols>
  <sheetData>
    <row r="1">
      <c r="A1" s="8" t="inlineStr">
        <is>
          <t>DỰ BÁO DÒNG TIỀN 12 TUẦN (AR/AP BASED)</t>
        </is>
      </c>
    </row>
    <row r="3">
      <c r="A3" t="inlineStr">
        <is>
          <t>Ngày bắt đầu:</t>
        </is>
      </c>
      <c r="B3" s="18">
        <f>Settings!B6</f>
        <v/>
      </c>
      <c r="F3" t="inlineStr">
        <is>
          <t>Tổng tiền hiện tại:</t>
        </is>
      </c>
      <c r="G3" s="19">
        <f>SUM(Bank_Accounts!G3:G52)</f>
        <v/>
      </c>
    </row>
    <row r="4">
      <c r="A4" t="inlineStr">
        <is>
          <t>Số tuần:</t>
        </is>
      </c>
      <c r="B4">
        <f>Settings!B7</f>
        <v/>
      </c>
    </row>
    <row r="6">
      <c r="A6" s="5" t="inlineStr">
        <is>
          <t>Tuần bắt đầu</t>
        </is>
      </c>
      <c r="B6" s="5" t="inlineStr">
        <is>
          <t>Tuần kết thúc</t>
        </is>
      </c>
      <c r="C6" s="5" t="inlineStr">
        <is>
          <t>Dự kiến thu (AR)</t>
        </is>
      </c>
      <c r="D6" s="5" t="inlineStr">
        <is>
          <t>Dự kiến chi (AP)</t>
        </is>
      </c>
      <c r="E6" s="5" t="inlineStr">
        <is>
          <t>Ròng</t>
        </is>
      </c>
      <c r="F6" s="5" t="inlineStr">
        <is>
          <t>Tiền đầu kỳ</t>
        </is>
      </c>
      <c r="G6" s="5" t="inlineStr">
        <is>
          <t>Tiền cuối kỳ</t>
        </is>
      </c>
      <c r="H6" s="5" t="inlineStr">
        <is>
          <t>Ghi chú</t>
        </is>
      </c>
    </row>
    <row r="7">
      <c r="A7" s="16">
        <f>($B$3 - WEEKDAY($B$3,2) + 1) + 0*7</f>
        <v/>
      </c>
      <c r="B7" s="16">
        <f>A7+6</f>
        <v/>
      </c>
      <c r="C7" s="14">
        <f>SUMIFS(AR_Invoices!$J$3:$J$302,AR_Invoices!$L$3:$L$302,"&gt;="&amp;$A7,AR_Invoices!$L$3:$L$302,"&lt;="&amp;$B7,AR_Invoices!$K$3:$K$302,"&lt;&gt;Cancelled")</f>
        <v/>
      </c>
      <c r="D7" s="14">
        <f>SUMIFS(AP_Bills!$J$3:$J$302,AP_Bills!$L$3:$L$302,"&gt;="&amp;$A7,AP_Bills!$L$3:$L$302,"&lt;="&amp;$B7,AP_Bills!$K$3:$K$302,"&lt;&gt;Cancelled")</f>
        <v/>
      </c>
      <c r="E7" s="14">
        <f>C7-D7</f>
        <v/>
      </c>
      <c r="F7" s="14">
        <f> $G$3</f>
        <v/>
      </c>
      <c r="G7" s="14">
        <f>F7+E7</f>
        <v/>
      </c>
      <c r="H7" s="11" t="n"/>
    </row>
    <row r="8">
      <c r="A8" s="16">
        <f>($B$3 - WEEKDAY($B$3,2) + 1) + 1*7</f>
        <v/>
      </c>
      <c r="B8" s="16">
        <f>A8+6</f>
        <v/>
      </c>
      <c r="C8" s="14">
        <f>SUMIFS(AR_Invoices!$J$3:$J$302,AR_Invoices!$L$3:$L$302,"&gt;="&amp;$A8,AR_Invoices!$L$3:$L$302,"&lt;="&amp;$B8,AR_Invoices!$K$3:$K$302,"&lt;&gt;Cancelled")</f>
        <v/>
      </c>
      <c r="D8" s="14">
        <f>SUMIFS(AP_Bills!$J$3:$J$302,AP_Bills!$L$3:$L$302,"&gt;="&amp;$A8,AP_Bills!$L$3:$L$302,"&lt;="&amp;$B8,AP_Bills!$K$3:$K$302,"&lt;&gt;Cancelled")</f>
        <v/>
      </c>
      <c r="E8" s="14">
        <f>C8-D8</f>
        <v/>
      </c>
      <c r="F8" s="14">
        <f>G7</f>
        <v/>
      </c>
      <c r="G8" s="14">
        <f>F8+E8</f>
        <v/>
      </c>
      <c r="H8" s="11" t="n"/>
    </row>
    <row r="9">
      <c r="A9" s="16">
        <f>($B$3 - WEEKDAY($B$3,2) + 1) + 2*7</f>
        <v/>
      </c>
      <c r="B9" s="16">
        <f>A9+6</f>
        <v/>
      </c>
      <c r="C9" s="14">
        <f>SUMIFS(AR_Invoices!$J$3:$J$302,AR_Invoices!$L$3:$L$302,"&gt;="&amp;$A9,AR_Invoices!$L$3:$L$302,"&lt;="&amp;$B9,AR_Invoices!$K$3:$K$302,"&lt;&gt;Cancelled")</f>
        <v/>
      </c>
      <c r="D9" s="14">
        <f>SUMIFS(AP_Bills!$J$3:$J$302,AP_Bills!$L$3:$L$302,"&gt;="&amp;$A9,AP_Bills!$L$3:$L$302,"&lt;="&amp;$B9,AP_Bills!$K$3:$K$302,"&lt;&gt;Cancelled")</f>
        <v/>
      </c>
      <c r="E9" s="14">
        <f>C9-D9</f>
        <v/>
      </c>
      <c r="F9" s="14">
        <f>G8</f>
        <v/>
      </c>
      <c r="G9" s="14">
        <f>F9+E9</f>
        <v/>
      </c>
      <c r="H9" s="11" t="n"/>
    </row>
    <row r="10">
      <c r="A10" s="16">
        <f>($B$3 - WEEKDAY($B$3,2) + 1) + 3*7</f>
        <v/>
      </c>
      <c r="B10" s="16">
        <f>A10+6</f>
        <v/>
      </c>
      <c r="C10" s="14">
        <f>SUMIFS(AR_Invoices!$J$3:$J$302,AR_Invoices!$L$3:$L$302,"&gt;="&amp;$A10,AR_Invoices!$L$3:$L$302,"&lt;="&amp;$B10,AR_Invoices!$K$3:$K$302,"&lt;&gt;Cancelled")</f>
        <v/>
      </c>
      <c r="D10" s="14">
        <f>SUMIFS(AP_Bills!$J$3:$J$302,AP_Bills!$L$3:$L$302,"&gt;="&amp;$A10,AP_Bills!$L$3:$L$302,"&lt;="&amp;$B10,AP_Bills!$K$3:$K$302,"&lt;&gt;Cancelled")</f>
        <v/>
      </c>
      <c r="E10" s="14">
        <f>C10-D10</f>
        <v/>
      </c>
      <c r="F10" s="14">
        <f>G9</f>
        <v/>
      </c>
      <c r="G10" s="14">
        <f>F10+E10</f>
        <v/>
      </c>
      <c r="H10" s="11" t="n"/>
    </row>
    <row r="11">
      <c r="A11" s="16">
        <f>($B$3 - WEEKDAY($B$3,2) + 1) + 4*7</f>
        <v/>
      </c>
      <c r="B11" s="16">
        <f>A11+6</f>
        <v/>
      </c>
      <c r="C11" s="14">
        <f>SUMIFS(AR_Invoices!$J$3:$J$302,AR_Invoices!$L$3:$L$302,"&gt;="&amp;$A11,AR_Invoices!$L$3:$L$302,"&lt;="&amp;$B11,AR_Invoices!$K$3:$K$302,"&lt;&gt;Cancelled")</f>
        <v/>
      </c>
      <c r="D11" s="14">
        <f>SUMIFS(AP_Bills!$J$3:$J$302,AP_Bills!$L$3:$L$302,"&gt;="&amp;$A11,AP_Bills!$L$3:$L$302,"&lt;="&amp;$B11,AP_Bills!$K$3:$K$302,"&lt;&gt;Cancelled")</f>
        <v/>
      </c>
      <c r="E11" s="14">
        <f>C11-D11</f>
        <v/>
      </c>
      <c r="F11" s="14">
        <f>G10</f>
        <v/>
      </c>
      <c r="G11" s="14">
        <f>F11+E11</f>
        <v/>
      </c>
      <c r="H11" s="11" t="n"/>
    </row>
    <row r="12">
      <c r="A12" s="16">
        <f>($B$3 - WEEKDAY($B$3,2) + 1) + 5*7</f>
        <v/>
      </c>
      <c r="B12" s="16">
        <f>A12+6</f>
        <v/>
      </c>
      <c r="C12" s="14">
        <f>SUMIFS(AR_Invoices!$J$3:$J$302,AR_Invoices!$L$3:$L$302,"&gt;="&amp;$A12,AR_Invoices!$L$3:$L$302,"&lt;="&amp;$B12,AR_Invoices!$K$3:$K$302,"&lt;&gt;Cancelled")</f>
        <v/>
      </c>
      <c r="D12" s="14">
        <f>SUMIFS(AP_Bills!$J$3:$J$302,AP_Bills!$L$3:$L$302,"&gt;="&amp;$A12,AP_Bills!$L$3:$L$302,"&lt;="&amp;$B12,AP_Bills!$K$3:$K$302,"&lt;&gt;Cancelled")</f>
        <v/>
      </c>
      <c r="E12" s="14">
        <f>C12-D12</f>
        <v/>
      </c>
      <c r="F12" s="14">
        <f>G11</f>
        <v/>
      </c>
      <c r="G12" s="14">
        <f>F12+E12</f>
        <v/>
      </c>
      <c r="H12" s="11" t="n"/>
    </row>
    <row r="13">
      <c r="A13" s="16">
        <f>($B$3 - WEEKDAY($B$3,2) + 1) + 6*7</f>
        <v/>
      </c>
      <c r="B13" s="16">
        <f>A13+6</f>
        <v/>
      </c>
      <c r="C13" s="14">
        <f>SUMIFS(AR_Invoices!$J$3:$J$302,AR_Invoices!$L$3:$L$302,"&gt;="&amp;$A13,AR_Invoices!$L$3:$L$302,"&lt;="&amp;$B13,AR_Invoices!$K$3:$K$302,"&lt;&gt;Cancelled")</f>
        <v/>
      </c>
      <c r="D13" s="14">
        <f>SUMIFS(AP_Bills!$J$3:$J$302,AP_Bills!$L$3:$L$302,"&gt;="&amp;$A13,AP_Bills!$L$3:$L$302,"&lt;="&amp;$B13,AP_Bills!$K$3:$K$302,"&lt;&gt;Cancelled")</f>
        <v/>
      </c>
      <c r="E13" s="14">
        <f>C13-D13</f>
        <v/>
      </c>
      <c r="F13" s="14">
        <f>G12</f>
        <v/>
      </c>
      <c r="G13" s="14">
        <f>F13+E13</f>
        <v/>
      </c>
      <c r="H13" s="11" t="n"/>
    </row>
    <row r="14">
      <c r="A14" s="16">
        <f>($B$3 - WEEKDAY($B$3,2) + 1) + 7*7</f>
        <v/>
      </c>
      <c r="B14" s="16">
        <f>A14+6</f>
        <v/>
      </c>
      <c r="C14" s="14">
        <f>SUMIFS(AR_Invoices!$J$3:$J$302,AR_Invoices!$L$3:$L$302,"&gt;="&amp;$A14,AR_Invoices!$L$3:$L$302,"&lt;="&amp;$B14,AR_Invoices!$K$3:$K$302,"&lt;&gt;Cancelled")</f>
        <v/>
      </c>
      <c r="D14" s="14">
        <f>SUMIFS(AP_Bills!$J$3:$J$302,AP_Bills!$L$3:$L$302,"&gt;="&amp;$A14,AP_Bills!$L$3:$L$302,"&lt;="&amp;$B14,AP_Bills!$K$3:$K$302,"&lt;&gt;Cancelled")</f>
        <v/>
      </c>
      <c r="E14" s="14">
        <f>C14-D14</f>
        <v/>
      </c>
      <c r="F14" s="14">
        <f>G13</f>
        <v/>
      </c>
      <c r="G14" s="14">
        <f>F14+E14</f>
        <v/>
      </c>
      <c r="H14" s="11" t="n"/>
    </row>
    <row r="15">
      <c r="A15" s="16">
        <f>($B$3 - WEEKDAY($B$3,2) + 1) + 8*7</f>
        <v/>
      </c>
      <c r="B15" s="16">
        <f>A15+6</f>
        <v/>
      </c>
      <c r="C15" s="14">
        <f>SUMIFS(AR_Invoices!$J$3:$J$302,AR_Invoices!$L$3:$L$302,"&gt;="&amp;$A15,AR_Invoices!$L$3:$L$302,"&lt;="&amp;$B15,AR_Invoices!$K$3:$K$302,"&lt;&gt;Cancelled")</f>
        <v/>
      </c>
      <c r="D15" s="14">
        <f>SUMIFS(AP_Bills!$J$3:$J$302,AP_Bills!$L$3:$L$302,"&gt;="&amp;$A15,AP_Bills!$L$3:$L$302,"&lt;="&amp;$B15,AP_Bills!$K$3:$K$302,"&lt;&gt;Cancelled")</f>
        <v/>
      </c>
      <c r="E15" s="14">
        <f>C15-D15</f>
        <v/>
      </c>
      <c r="F15" s="14">
        <f>G14</f>
        <v/>
      </c>
      <c r="G15" s="14">
        <f>F15+E15</f>
        <v/>
      </c>
      <c r="H15" s="11" t="n"/>
    </row>
    <row r="16">
      <c r="A16" s="16">
        <f>($B$3 - WEEKDAY($B$3,2) + 1) + 9*7</f>
        <v/>
      </c>
      <c r="B16" s="16">
        <f>A16+6</f>
        <v/>
      </c>
      <c r="C16" s="14">
        <f>SUMIFS(AR_Invoices!$J$3:$J$302,AR_Invoices!$L$3:$L$302,"&gt;="&amp;$A16,AR_Invoices!$L$3:$L$302,"&lt;="&amp;$B16,AR_Invoices!$K$3:$K$302,"&lt;&gt;Cancelled")</f>
        <v/>
      </c>
      <c r="D16" s="14">
        <f>SUMIFS(AP_Bills!$J$3:$J$302,AP_Bills!$L$3:$L$302,"&gt;="&amp;$A16,AP_Bills!$L$3:$L$302,"&lt;="&amp;$B16,AP_Bills!$K$3:$K$302,"&lt;&gt;Cancelled")</f>
        <v/>
      </c>
      <c r="E16" s="14">
        <f>C16-D16</f>
        <v/>
      </c>
      <c r="F16" s="14">
        <f>G15</f>
        <v/>
      </c>
      <c r="G16" s="14">
        <f>F16+E16</f>
        <v/>
      </c>
      <c r="H16" s="11" t="n"/>
    </row>
    <row r="17">
      <c r="A17" s="16">
        <f>($B$3 - WEEKDAY($B$3,2) + 1) + 10*7</f>
        <v/>
      </c>
      <c r="B17" s="16">
        <f>A17+6</f>
        <v/>
      </c>
      <c r="C17" s="14">
        <f>SUMIFS(AR_Invoices!$J$3:$J$302,AR_Invoices!$L$3:$L$302,"&gt;="&amp;$A17,AR_Invoices!$L$3:$L$302,"&lt;="&amp;$B17,AR_Invoices!$K$3:$K$302,"&lt;&gt;Cancelled")</f>
        <v/>
      </c>
      <c r="D17" s="14">
        <f>SUMIFS(AP_Bills!$J$3:$J$302,AP_Bills!$L$3:$L$302,"&gt;="&amp;$A17,AP_Bills!$L$3:$L$302,"&lt;="&amp;$B17,AP_Bills!$K$3:$K$302,"&lt;&gt;Cancelled")</f>
        <v/>
      </c>
      <c r="E17" s="14">
        <f>C17-D17</f>
        <v/>
      </c>
      <c r="F17" s="14">
        <f>G16</f>
        <v/>
      </c>
      <c r="G17" s="14">
        <f>F17+E17</f>
        <v/>
      </c>
      <c r="H17" s="11" t="n"/>
    </row>
    <row r="18">
      <c r="A18" s="16">
        <f>($B$3 - WEEKDAY($B$3,2) + 1) + 11*7</f>
        <v/>
      </c>
      <c r="B18" s="16">
        <f>A18+6</f>
        <v/>
      </c>
      <c r="C18" s="14">
        <f>SUMIFS(AR_Invoices!$J$3:$J$302,AR_Invoices!$L$3:$L$302,"&gt;="&amp;$A18,AR_Invoices!$L$3:$L$302,"&lt;="&amp;$B18,AR_Invoices!$K$3:$K$302,"&lt;&gt;Cancelled")</f>
        <v/>
      </c>
      <c r="D18" s="14">
        <f>SUMIFS(AP_Bills!$J$3:$J$302,AP_Bills!$L$3:$L$302,"&gt;="&amp;$A18,AP_Bills!$L$3:$L$302,"&lt;="&amp;$B18,AP_Bills!$K$3:$K$302,"&lt;&gt;Cancelled")</f>
        <v/>
      </c>
      <c r="E18" s="14">
        <f>C18-D18</f>
        <v/>
      </c>
      <c r="F18" s="14">
        <f>G17</f>
        <v/>
      </c>
      <c r="G18" s="14">
        <f>F18+E18</f>
        <v/>
      </c>
      <c r="H18" s="11" t="n"/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36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8" customWidth="1" min="5" max="5"/>
    <col width="30" customWidth="1" min="6" max="6"/>
  </cols>
  <sheetData>
    <row r="1">
      <c r="A1" s="8" t="inlineStr">
        <is>
          <t>BÁO CÁO LƯU CHUYỂN TIỀN TỆ (THEO DANH MỤC DÒNG TIỀN)</t>
        </is>
      </c>
    </row>
    <row r="3">
      <c r="A3" t="inlineStr">
        <is>
          <t>Tháng báo cáo:</t>
        </is>
      </c>
      <c r="B3" s="2">
        <f>Settings!B5</f>
        <v/>
      </c>
    </row>
    <row r="5">
      <c r="A5" s="5" t="inlineStr">
        <is>
          <t>Nhóm</t>
        </is>
      </c>
      <c r="B5" s="5" t="inlineStr">
        <is>
          <t>Danh mục</t>
        </is>
      </c>
      <c r="C5" s="5" t="inlineStr">
        <is>
          <t>Thu</t>
        </is>
      </c>
      <c r="D5" s="5" t="inlineStr">
        <is>
          <t>Chi</t>
        </is>
      </c>
      <c r="E5" s="5" t="inlineStr">
        <is>
          <t>Ròng</t>
        </is>
      </c>
      <c r="F5" s="5" t="inlineStr">
        <is>
          <t>Ghi chú</t>
        </is>
      </c>
    </row>
    <row r="6">
      <c r="A6" s="11">
        <f>IF(ISBLANK(COA_Cashflow!A3),"",COA_Cashflow!A3)</f>
        <v/>
      </c>
      <c r="B6" s="11">
        <f>IF(ISBLANK(COA_Cashflow!B3),"",COA_Cashflow!B3)</f>
        <v/>
      </c>
      <c r="C6" s="14">
        <f>IF(ISBLANK($B6),"",SUMIFS(Cash_Transactions!$Q$3:$Q$502,Cash_Transactions!$D$3:$D$502,"Thu",Cash_Transactions!$H$3:$H$502,$B6,Cash_Transactions!$S$3:$S$502,Settings!$B$5))</f>
        <v/>
      </c>
      <c r="D6" s="14">
        <f>IF(ISBLANK($B6),"",SUMIFS(Cash_Transactions!$Q$3:$Q$502,Cash_Transactions!$D$3:$D$502,"Chi",Cash_Transactions!$H$3:$H$502,$B6,Cash_Transactions!$S$3:$S$502,Settings!$B$5))</f>
        <v/>
      </c>
      <c r="E6" s="14">
        <f>IF(ISBLANK($B6),"",C6-D6)</f>
        <v/>
      </c>
      <c r="F6" s="11" t="n"/>
    </row>
    <row r="7">
      <c r="A7" s="11">
        <f>IF(ISBLANK(COA_Cashflow!A4),"",COA_Cashflow!A4)</f>
        <v/>
      </c>
      <c r="B7" s="11">
        <f>IF(ISBLANK(COA_Cashflow!B4),"",COA_Cashflow!B4)</f>
        <v/>
      </c>
      <c r="C7" s="14">
        <f>IF(ISBLANK($B7),"",SUMIFS(Cash_Transactions!$Q$3:$Q$502,Cash_Transactions!$D$3:$D$502,"Thu",Cash_Transactions!$H$3:$H$502,$B7,Cash_Transactions!$S$3:$S$502,Settings!$B$5))</f>
        <v/>
      </c>
      <c r="D7" s="14">
        <f>IF(ISBLANK($B7),"",SUMIFS(Cash_Transactions!$Q$3:$Q$502,Cash_Transactions!$D$3:$D$502,"Chi",Cash_Transactions!$H$3:$H$502,$B7,Cash_Transactions!$S$3:$S$502,Settings!$B$5))</f>
        <v/>
      </c>
      <c r="E7" s="14">
        <f>IF(ISBLANK($B7),"",C7-D7)</f>
        <v/>
      </c>
      <c r="F7" s="11" t="n"/>
    </row>
    <row r="8">
      <c r="A8" s="11">
        <f>IF(ISBLANK(COA_Cashflow!A5),"",COA_Cashflow!A5)</f>
        <v/>
      </c>
      <c r="B8" s="11">
        <f>IF(ISBLANK(COA_Cashflow!B5),"",COA_Cashflow!B5)</f>
        <v/>
      </c>
      <c r="C8" s="14">
        <f>IF(ISBLANK($B8),"",SUMIFS(Cash_Transactions!$Q$3:$Q$502,Cash_Transactions!$D$3:$D$502,"Thu",Cash_Transactions!$H$3:$H$502,$B8,Cash_Transactions!$S$3:$S$502,Settings!$B$5))</f>
        <v/>
      </c>
      <c r="D8" s="14">
        <f>IF(ISBLANK($B8),"",SUMIFS(Cash_Transactions!$Q$3:$Q$502,Cash_Transactions!$D$3:$D$502,"Chi",Cash_Transactions!$H$3:$H$502,$B8,Cash_Transactions!$S$3:$S$502,Settings!$B$5))</f>
        <v/>
      </c>
      <c r="E8" s="14">
        <f>IF(ISBLANK($B8),"",C8-D8)</f>
        <v/>
      </c>
      <c r="F8" s="11" t="n"/>
    </row>
    <row r="9">
      <c r="A9" s="11">
        <f>IF(ISBLANK(COA_Cashflow!A6),"",COA_Cashflow!A6)</f>
        <v/>
      </c>
      <c r="B9" s="11">
        <f>IF(ISBLANK(COA_Cashflow!B6),"",COA_Cashflow!B6)</f>
        <v/>
      </c>
      <c r="C9" s="14">
        <f>IF(ISBLANK($B9),"",SUMIFS(Cash_Transactions!$Q$3:$Q$502,Cash_Transactions!$D$3:$D$502,"Thu",Cash_Transactions!$H$3:$H$502,$B9,Cash_Transactions!$S$3:$S$502,Settings!$B$5))</f>
        <v/>
      </c>
      <c r="D9" s="14">
        <f>IF(ISBLANK($B9),"",SUMIFS(Cash_Transactions!$Q$3:$Q$502,Cash_Transactions!$D$3:$D$502,"Chi",Cash_Transactions!$H$3:$H$502,$B9,Cash_Transactions!$S$3:$S$502,Settings!$B$5))</f>
        <v/>
      </c>
      <c r="E9" s="14">
        <f>IF(ISBLANK($B9),"",C9-D9)</f>
        <v/>
      </c>
      <c r="F9" s="11" t="n"/>
    </row>
    <row r="10">
      <c r="A10" s="11">
        <f>IF(ISBLANK(COA_Cashflow!A7),"",COA_Cashflow!A7)</f>
        <v/>
      </c>
      <c r="B10" s="11">
        <f>IF(ISBLANK(COA_Cashflow!B7),"",COA_Cashflow!B7)</f>
        <v/>
      </c>
      <c r="C10" s="14">
        <f>IF(ISBLANK($B10),"",SUMIFS(Cash_Transactions!$Q$3:$Q$502,Cash_Transactions!$D$3:$D$502,"Thu",Cash_Transactions!$H$3:$H$502,$B10,Cash_Transactions!$S$3:$S$502,Settings!$B$5))</f>
        <v/>
      </c>
      <c r="D10" s="14">
        <f>IF(ISBLANK($B10),"",SUMIFS(Cash_Transactions!$Q$3:$Q$502,Cash_Transactions!$D$3:$D$502,"Chi",Cash_Transactions!$H$3:$H$502,$B10,Cash_Transactions!$S$3:$S$502,Settings!$B$5))</f>
        <v/>
      </c>
      <c r="E10" s="14">
        <f>IF(ISBLANK($B10),"",C10-D10)</f>
        <v/>
      </c>
      <c r="F10" s="11" t="n"/>
    </row>
    <row r="11">
      <c r="A11" s="11">
        <f>IF(ISBLANK(COA_Cashflow!A8),"",COA_Cashflow!A8)</f>
        <v/>
      </c>
      <c r="B11" s="11">
        <f>IF(ISBLANK(COA_Cashflow!B8),"",COA_Cashflow!B8)</f>
        <v/>
      </c>
      <c r="C11" s="14">
        <f>IF(ISBLANK($B11),"",SUMIFS(Cash_Transactions!$Q$3:$Q$502,Cash_Transactions!$D$3:$D$502,"Thu",Cash_Transactions!$H$3:$H$502,$B11,Cash_Transactions!$S$3:$S$502,Settings!$B$5))</f>
        <v/>
      </c>
      <c r="D11" s="14">
        <f>IF(ISBLANK($B11),"",SUMIFS(Cash_Transactions!$Q$3:$Q$502,Cash_Transactions!$D$3:$D$502,"Chi",Cash_Transactions!$H$3:$H$502,$B11,Cash_Transactions!$S$3:$S$502,Settings!$B$5))</f>
        <v/>
      </c>
      <c r="E11" s="14">
        <f>IF(ISBLANK($B11),"",C11-D11)</f>
        <v/>
      </c>
      <c r="F11" s="11" t="n"/>
    </row>
    <row r="12">
      <c r="A12" s="11">
        <f>IF(ISBLANK(COA_Cashflow!A9),"",COA_Cashflow!A9)</f>
        <v/>
      </c>
      <c r="B12" s="11">
        <f>IF(ISBLANK(COA_Cashflow!B9),"",COA_Cashflow!B9)</f>
        <v/>
      </c>
      <c r="C12" s="14">
        <f>IF(ISBLANK($B12),"",SUMIFS(Cash_Transactions!$Q$3:$Q$502,Cash_Transactions!$D$3:$D$502,"Thu",Cash_Transactions!$H$3:$H$502,$B12,Cash_Transactions!$S$3:$S$502,Settings!$B$5))</f>
        <v/>
      </c>
      <c r="D12" s="14">
        <f>IF(ISBLANK($B12),"",SUMIFS(Cash_Transactions!$Q$3:$Q$502,Cash_Transactions!$D$3:$D$502,"Chi",Cash_Transactions!$H$3:$H$502,$B12,Cash_Transactions!$S$3:$S$502,Settings!$B$5))</f>
        <v/>
      </c>
      <c r="E12" s="14">
        <f>IF(ISBLANK($B12),"",C12-D12)</f>
        <v/>
      </c>
      <c r="F12" s="11" t="n"/>
    </row>
    <row r="13">
      <c r="A13" s="11">
        <f>IF(ISBLANK(COA_Cashflow!A10),"",COA_Cashflow!A10)</f>
        <v/>
      </c>
      <c r="B13" s="11">
        <f>IF(ISBLANK(COA_Cashflow!B10),"",COA_Cashflow!B10)</f>
        <v/>
      </c>
      <c r="C13" s="14">
        <f>IF(ISBLANK($B13),"",SUMIFS(Cash_Transactions!$Q$3:$Q$502,Cash_Transactions!$D$3:$D$502,"Thu",Cash_Transactions!$H$3:$H$502,$B13,Cash_Transactions!$S$3:$S$502,Settings!$B$5))</f>
        <v/>
      </c>
      <c r="D13" s="14">
        <f>IF(ISBLANK($B13),"",SUMIFS(Cash_Transactions!$Q$3:$Q$502,Cash_Transactions!$D$3:$D$502,"Chi",Cash_Transactions!$H$3:$H$502,$B13,Cash_Transactions!$S$3:$S$502,Settings!$B$5))</f>
        <v/>
      </c>
      <c r="E13" s="14">
        <f>IF(ISBLANK($B13),"",C13-D13)</f>
        <v/>
      </c>
      <c r="F13" s="11" t="n"/>
    </row>
    <row r="14">
      <c r="A14" s="11">
        <f>IF(ISBLANK(COA_Cashflow!A11),"",COA_Cashflow!A11)</f>
        <v/>
      </c>
      <c r="B14" s="11">
        <f>IF(ISBLANK(COA_Cashflow!B11),"",COA_Cashflow!B11)</f>
        <v/>
      </c>
      <c r="C14" s="14">
        <f>IF(ISBLANK($B14),"",SUMIFS(Cash_Transactions!$Q$3:$Q$502,Cash_Transactions!$D$3:$D$502,"Thu",Cash_Transactions!$H$3:$H$502,$B14,Cash_Transactions!$S$3:$S$502,Settings!$B$5))</f>
        <v/>
      </c>
      <c r="D14" s="14">
        <f>IF(ISBLANK($B14),"",SUMIFS(Cash_Transactions!$Q$3:$Q$502,Cash_Transactions!$D$3:$D$502,"Chi",Cash_Transactions!$H$3:$H$502,$B14,Cash_Transactions!$S$3:$S$502,Settings!$B$5))</f>
        <v/>
      </c>
      <c r="E14" s="14">
        <f>IF(ISBLANK($B14),"",C14-D14)</f>
        <v/>
      </c>
      <c r="F14" s="11" t="n"/>
    </row>
    <row r="15">
      <c r="A15" s="11">
        <f>IF(ISBLANK(COA_Cashflow!A12),"",COA_Cashflow!A12)</f>
        <v/>
      </c>
      <c r="B15" s="11">
        <f>IF(ISBLANK(COA_Cashflow!B12),"",COA_Cashflow!B12)</f>
        <v/>
      </c>
      <c r="C15" s="14">
        <f>IF(ISBLANK($B15),"",SUMIFS(Cash_Transactions!$Q$3:$Q$502,Cash_Transactions!$D$3:$D$502,"Thu",Cash_Transactions!$H$3:$H$502,$B15,Cash_Transactions!$S$3:$S$502,Settings!$B$5))</f>
        <v/>
      </c>
      <c r="D15" s="14">
        <f>IF(ISBLANK($B15),"",SUMIFS(Cash_Transactions!$Q$3:$Q$502,Cash_Transactions!$D$3:$D$502,"Chi",Cash_Transactions!$H$3:$H$502,$B15,Cash_Transactions!$S$3:$S$502,Settings!$B$5))</f>
        <v/>
      </c>
      <c r="E15" s="14">
        <f>IF(ISBLANK($B15),"",C15-D15)</f>
        <v/>
      </c>
      <c r="F15" s="11" t="n"/>
    </row>
    <row r="16">
      <c r="A16" s="11">
        <f>IF(ISBLANK(COA_Cashflow!A13),"",COA_Cashflow!A13)</f>
        <v/>
      </c>
      <c r="B16" s="11">
        <f>IF(ISBLANK(COA_Cashflow!B13),"",COA_Cashflow!B13)</f>
        <v/>
      </c>
      <c r="C16" s="14">
        <f>IF(ISBLANK($B16),"",SUMIFS(Cash_Transactions!$Q$3:$Q$502,Cash_Transactions!$D$3:$D$502,"Thu",Cash_Transactions!$H$3:$H$502,$B16,Cash_Transactions!$S$3:$S$502,Settings!$B$5))</f>
        <v/>
      </c>
      <c r="D16" s="14">
        <f>IF(ISBLANK($B16),"",SUMIFS(Cash_Transactions!$Q$3:$Q$502,Cash_Transactions!$D$3:$D$502,"Chi",Cash_Transactions!$H$3:$H$502,$B16,Cash_Transactions!$S$3:$S$502,Settings!$B$5))</f>
        <v/>
      </c>
      <c r="E16" s="14">
        <f>IF(ISBLANK($B16),"",C16-D16)</f>
        <v/>
      </c>
      <c r="F16" s="11" t="n"/>
    </row>
    <row r="17">
      <c r="A17" s="11">
        <f>IF(ISBLANK(COA_Cashflow!A14),"",COA_Cashflow!A14)</f>
        <v/>
      </c>
      <c r="B17" s="11">
        <f>IF(ISBLANK(COA_Cashflow!B14),"",COA_Cashflow!B14)</f>
        <v/>
      </c>
      <c r="C17" s="14">
        <f>IF(ISBLANK($B17),"",SUMIFS(Cash_Transactions!$Q$3:$Q$502,Cash_Transactions!$D$3:$D$502,"Thu",Cash_Transactions!$H$3:$H$502,$B17,Cash_Transactions!$S$3:$S$502,Settings!$B$5))</f>
        <v/>
      </c>
      <c r="D17" s="14">
        <f>IF(ISBLANK($B17),"",SUMIFS(Cash_Transactions!$Q$3:$Q$502,Cash_Transactions!$D$3:$D$502,"Chi",Cash_Transactions!$H$3:$H$502,$B17,Cash_Transactions!$S$3:$S$502,Settings!$B$5))</f>
        <v/>
      </c>
      <c r="E17" s="14">
        <f>IF(ISBLANK($B17),"",C17-D17)</f>
        <v/>
      </c>
      <c r="F17" s="11" t="n"/>
    </row>
    <row r="18">
      <c r="A18" s="11">
        <f>IF(ISBLANK(COA_Cashflow!A15),"",COA_Cashflow!A15)</f>
        <v/>
      </c>
      <c r="B18" s="11">
        <f>IF(ISBLANK(COA_Cashflow!B15),"",COA_Cashflow!B15)</f>
        <v/>
      </c>
      <c r="C18" s="14">
        <f>IF(ISBLANK($B18),"",SUMIFS(Cash_Transactions!$Q$3:$Q$502,Cash_Transactions!$D$3:$D$502,"Thu",Cash_Transactions!$H$3:$H$502,$B18,Cash_Transactions!$S$3:$S$502,Settings!$B$5))</f>
        <v/>
      </c>
      <c r="D18" s="14">
        <f>IF(ISBLANK($B18),"",SUMIFS(Cash_Transactions!$Q$3:$Q$502,Cash_Transactions!$D$3:$D$502,"Chi",Cash_Transactions!$H$3:$H$502,$B18,Cash_Transactions!$S$3:$S$502,Settings!$B$5))</f>
        <v/>
      </c>
      <c r="E18" s="14">
        <f>IF(ISBLANK($B18),"",C18-D18)</f>
        <v/>
      </c>
      <c r="F18" s="11" t="n"/>
    </row>
    <row r="19">
      <c r="A19" s="11">
        <f>IF(ISBLANK(COA_Cashflow!A16),"",COA_Cashflow!A16)</f>
        <v/>
      </c>
      <c r="B19" s="11">
        <f>IF(ISBLANK(COA_Cashflow!B16),"",COA_Cashflow!B16)</f>
        <v/>
      </c>
      <c r="C19" s="14">
        <f>IF(ISBLANK($B19),"",SUMIFS(Cash_Transactions!$Q$3:$Q$502,Cash_Transactions!$D$3:$D$502,"Thu",Cash_Transactions!$H$3:$H$502,$B19,Cash_Transactions!$S$3:$S$502,Settings!$B$5))</f>
        <v/>
      </c>
      <c r="D19" s="14">
        <f>IF(ISBLANK($B19),"",SUMIFS(Cash_Transactions!$Q$3:$Q$502,Cash_Transactions!$D$3:$D$502,"Chi",Cash_Transactions!$H$3:$H$502,$B19,Cash_Transactions!$S$3:$S$502,Settings!$B$5))</f>
        <v/>
      </c>
      <c r="E19" s="14">
        <f>IF(ISBLANK($B19),"",C19-D19)</f>
        <v/>
      </c>
      <c r="F19" s="11" t="n"/>
    </row>
    <row r="20">
      <c r="A20" s="11">
        <f>IF(ISBLANK(COA_Cashflow!A17),"",COA_Cashflow!A17)</f>
        <v/>
      </c>
      <c r="B20" s="11">
        <f>IF(ISBLANK(COA_Cashflow!B17),"",COA_Cashflow!B17)</f>
        <v/>
      </c>
      <c r="C20" s="14">
        <f>IF(ISBLANK($B20),"",SUMIFS(Cash_Transactions!$Q$3:$Q$502,Cash_Transactions!$D$3:$D$502,"Thu",Cash_Transactions!$H$3:$H$502,$B20,Cash_Transactions!$S$3:$S$502,Settings!$B$5))</f>
        <v/>
      </c>
      <c r="D20" s="14">
        <f>IF(ISBLANK($B20),"",SUMIFS(Cash_Transactions!$Q$3:$Q$502,Cash_Transactions!$D$3:$D$502,"Chi",Cash_Transactions!$H$3:$H$502,$B20,Cash_Transactions!$S$3:$S$502,Settings!$B$5))</f>
        <v/>
      </c>
      <c r="E20" s="14">
        <f>IF(ISBLANK($B20),"",C20-D20)</f>
        <v/>
      </c>
      <c r="F20" s="11" t="n"/>
    </row>
    <row r="21">
      <c r="A21" s="11">
        <f>IF(ISBLANK(COA_Cashflow!A18),"",COA_Cashflow!A18)</f>
        <v/>
      </c>
      <c r="B21" s="11">
        <f>IF(ISBLANK(COA_Cashflow!B18),"",COA_Cashflow!B18)</f>
        <v/>
      </c>
      <c r="C21" s="14">
        <f>IF(ISBLANK($B21),"",SUMIFS(Cash_Transactions!$Q$3:$Q$502,Cash_Transactions!$D$3:$D$502,"Thu",Cash_Transactions!$H$3:$H$502,$B21,Cash_Transactions!$S$3:$S$502,Settings!$B$5))</f>
        <v/>
      </c>
      <c r="D21" s="14">
        <f>IF(ISBLANK($B21),"",SUMIFS(Cash_Transactions!$Q$3:$Q$502,Cash_Transactions!$D$3:$D$502,"Chi",Cash_Transactions!$H$3:$H$502,$B21,Cash_Transactions!$S$3:$S$502,Settings!$B$5))</f>
        <v/>
      </c>
      <c r="E21" s="14">
        <f>IF(ISBLANK($B21),"",C21-D21)</f>
        <v/>
      </c>
      <c r="F21" s="11" t="n"/>
    </row>
    <row r="22">
      <c r="A22" s="11">
        <f>IF(ISBLANK(COA_Cashflow!A19),"",COA_Cashflow!A19)</f>
        <v/>
      </c>
      <c r="B22" s="11">
        <f>IF(ISBLANK(COA_Cashflow!B19),"",COA_Cashflow!B19)</f>
        <v/>
      </c>
      <c r="C22" s="14">
        <f>IF(ISBLANK($B22),"",SUMIFS(Cash_Transactions!$Q$3:$Q$502,Cash_Transactions!$D$3:$D$502,"Thu",Cash_Transactions!$H$3:$H$502,$B22,Cash_Transactions!$S$3:$S$502,Settings!$B$5))</f>
        <v/>
      </c>
      <c r="D22" s="14">
        <f>IF(ISBLANK($B22),"",SUMIFS(Cash_Transactions!$Q$3:$Q$502,Cash_Transactions!$D$3:$D$502,"Chi",Cash_Transactions!$H$3:$H$502,$B22,Cash_Transactions!$S$3:$S$502,Settings!$B$5))</f>
        <v/>
      </c>
      <c r="E22" s="14">
        <f>IF(ISBLANK($B22),"",C22-D22)</f>
        <v/>
      </c>
      <c r="F22" s="11" t="n"/>
    </row>
    <row r="23">
      <c r="A23" s="11">
        <f>IF(ISBLANK(COA_Cashflow!A20),"",COA_Cashflow!A20)</f>
        <v/>
      </c>
      <c r="B23" s="11">
        <f>IF(ISBLANK(COA_Cashflow!B20),"",COA_Cashflow!B20)</f>
        <v/>
      </c>
      <c r="C23" s="14">
        <f>IF(ISBLANK($B23),"",SUMIFS(Cash_Transactions!$Q$3:$Q$502,Cash_Transactions!$D$3:$D$502,"Thu",Cash_Transactions!$H$3:$H$502,$B23,Cash_Transactions!$S$3:$S$502,Settings!$B$5))</f>
        <v/>
      </c>
      <c r="D23" s="14">
        <f>IF(ISBLANK($B23),"",SUMIFS(Cash_Transactions!$Q$3:$Q$502,Cash_Transactions!$D$3:$D$502,"Chi",Cash_Transactions!$H$3:$H$502,$B23,Cash_Transactions!$S$3:$S$502,Settings!$B$5))</f>
        <v/>
      </c>
      <c r="E23" s="14">
        <f>IF(ISBLANK($B23),"",C23-D23)</f>
        <v/>
      </c>
      <c r="F23" s="11" t="n"/>
    </row>
    <row r="24">
      <c r="A24" s="11">
        <f>IF(ISBLANK(COA_Cashflow!A21),"",COA_Cashflow!A21)</f>
        <v/>
      </c>
      <c r="B24" s="11">
        <f>IF(ISBLANK(COA_Cashflow!B21),"",COA_Cashflow!B21)</f>
        <v/>
      </c>
      <c r="C24" s="14">
        <f>IF(ISBLANK($B24),"",SUMIFS(Cash_Transactions!$Q$3:$Q$502,Cash_Transactions!$D$3:$D$502,"Thu",Cash_Transactions!$H$3:$H$502,$B24,Cash_Transactions!$S$3:$S$502,Settings!$B$5))</f>
        <v/>
      </c>
      <c r="D24" s="14">
        <f>IF(ISBLANK($B24),"",SUMIFS(Cash_Transactions!$Q$3:$Q$502,Cash_Transactions!$D$3:$D$502,"Chi",Cash_Transactions!$H$3:$H$502,$B24,Cash_Transactions!$S$3:$S$502,Settings!$B$5))</f>
        <v/>
      </c>
      <c r="E24" s="14">
        <f>IF(ISBLANK($B24),"",C24-D24)</f>
        <v/>
      </c>
      <c r="F24" s="11" t="n"/>
    </row>
    <row r="25">
      <c r="A25" s="11">
        <f>IF(ISBLANK(COA_Cashflow!A22),"",COA_Cashflow!A22)</f>
        <v/>
      </c>
      <c r="B25" s="11">
        <f>IF(ISBLANK(COA_Cashflow!B22),"",COA_Cashflow!B22)</f>
        <v/>
      </c>
      <c r="C25" s="14">
        <f>IF(ISBLANK($B25),"",SUMIFS(Cash_Transactions!$Q$3:$Q$502,Cash_Transactions!$D$3:$D$502,"Thu",Cash_Transactions!$H$3:$H$502,$B25,Cash_Transactions!$S$3:$S$502,Settings!$B$5))</f>
        <v/>
      </c>
      <c r="D25" s="14">
        <f>IF(ISBLANK($B25),"",SUMIFS(Cash_Transactions!$Q$3:$Q$502,Cash_Transactions!$D$3:$D$502,"Chi",Cash_Transactions!$H$3:$H$502,$B25,Cash_Transactions!$S$3:$S$502,Settings!$B$5))</f>
        <v/>
      </c>
      <c r="E25" s="14">
        <f>IF(ISBLANK($B25),"",C25-D25)</f>
        <v/>
      </c>
      <c r="F25" s="11" t="n"/>
    </row>
    <row r="26">
      <c r="A26" s="11">
        <f>IF(ISBLANK(COA_Cashflow!A23),"",COA_Cashflow!A23)</f>
        <v/>
      </c>
      <c r="B26" s="11">
        <f>IF(ISBLANK(COA_Cashflow!B23),"",COA_Cashflow!B23)</f>
        <v/>
      </c>
      <c r="C26" s="14">
        <f>IF(ISBLANK($B26),"",SUMIFS(Cash_Transactions!$Q$3:$Q$502,Cash_Transactions!$D$3:$D$502,"Thu",Cash_Transactions!$H$3:$H$502,$B26,Cash_Transactions!$S$3:$S$502,Settings!$B$5))</f>
        <v/>
      </c>
      <c r="D26" s="14">
        <f>IF(ISBLANK($B26),"",SUMIFS(Cash_Transactions!$Q$3:$Q$502,Cash_Transactions!$D$3:$D$502,"Chi",Cash_Transactions!$H$3:$H$502,$B26,Cash_Transactions!$S$3:$S$502,Settings!$B$5))</f>
        <v/>
      </c>
      <c r="E26" s="14">
        <f>IF(ISBLANK($B26),"",C26-D26)</f>
        <v/>
      </c>
      <c r="F26" s="11" t="n"/>
    </row>
    <row r="27">
      <c r="A27" s="11">
        <f>IF(ISBLANK(COA_Cashflow!A24),"",COA_Cashflow!A24)</f>
        <v/>
      </c>
      <c r="B27" s="11">
        <f>IF(ISBLANK(COA_Cashflow!B24),"",COA_Cashflow!B24)</f>
        <v/>
      </c>
      <c r="C27" s="14">
        <f>IF(ISBLANK($B27),"",SUMIFS(Cash_Transactions!$Q$3:$Q$502,Cash_Transactions!$D$3:$D$502,"Thu",Cash_Transactions!$H$3:$H$502,$B27,Cash_Transactions!$S$3:$S$502,Settings!$B$5))</f>
        <v/>
      </c>
      <c r="D27" s="14">
        <f>IF(ISBLANK($B27),"",SUMIFS(Cash_Transactions!$Q$3:$Q$502,Cash_Transactions!$D$3:$D$502,"Chi",Cash_Transactions!$H$3:$H$502,$B27,Cash_Transactions!$S$3:$S$502,Settings!$B$5))</f>
        <v/>
      </c>
      <c r="E27" s="14">
        <f>IF(ISBLANK($B27),"",C27-D27)</f>
        <v/>
      </c>
      <c r="F27" s="11" t="n"/>
    </row>
    <row r="28">
      <c r="A28" s="11">
        <f>IF(ISBLANK(COA_Cashflow!A25),"",COA_Cashflow!A25)</f>
        <v/>
      </c>
      <c r="B28" s="11">
        <f>IF(ISBLANK(COA_Cashflow!B25),"",COA_Cashflow!B25)</f>
        <v/>
      </c>
      <c r="C28" s="14">
        <f>IF(ISBLANK($B28),"",SUMIFS(Cash_Transactions!$Q$3:$Q$502,Cash_Transactions!$D$3:$D$502,"Thu",Cash_Transactions!$H$3:$H$502,$B28,Cash_Transactions!$S$3:$S$502,Settings!$B$5))</f>
        <v/>
      </c>
      <c r="D28" s="14">
        <f>IF(ISBLANK($B28),"",SUMIFS(Cash_Transactions!$Q$3:$Q$502,Cash_Transactions!$D$3:$D$502,"Chi",Cash_Transactions!$H$3:$H$502,$B28,Cash_Transactions!$S$3:$S$502,Settings!$B$5))</f>
        <v/>
      </c>
      <c r="E28" s="14">
        <f>IF(ISBLANK($B28),"",C28-D28)</f>
        <v/>
      </c>
      <c r="F28" s="11" t="n"/>
    </row>
    <row r="29">
      <c r="A29" s="11">
        <f>IF(ISBLANK(COA_Cashflow!A26),"",COA_Cashflow!A26)</f>
        <v/>
      </c>
      <c r="B29" s="11">
        <f>IF(ISBLANK(COA_Cashflow!B26),"",COA_Cashflow!B26)</f>
        <v/>
      </c>
      <c r="C29" s="14">
        <f>IF(ISBLANK($B29),"",SUMIFS(Cash_Transactions!$Q$3:$Q$502,Cash_Transactions!$D$3:$D$502,"Thu",Cash_Transactions!$H$3:$H$502,$B29,Cash_Transactions!$S$3:$S$502,Settings!$B$5))</f>
        <v/>
      </c>
      <c r="D29" s="14">
        <f>IF(ISBLANK($B29),"",SUMIFS(Cash_Transactions!$Q$3:$Q$502,Cash_Transactions!$D$3:$D$502,"Chi",Cash_Transactions!$H$3:$H$502,$B29,Cash_Transactions!$S$3:$S$502,Settings!$B$5))</f>
        <v/>
      </c>
      <c r="E29" s="14">
        <f>IF(ISBLANK($B29),"",C29-D29)</f>
        <v/>
      </c>
      <c r="F29" s="11" t="n"/>
    </row>
    <row r="30">
      <c r="A30" s="11">
        <f>IF(ISBLANK(COA_Cashflow!A27),"",COA_Cashflow!A27)</f>
        <v/>
      </c>
      <c r="B30" s="11">
        <f>IF(ISBLANK(COA_Cashflow!B27),"",COA_Cashflow!B27)</f>
        <v/>
      </c>
      <c r="C30" s="14">
        <f>IF(ISBLANK($B30),"",SUMIFS(Cash_Transactions!$Q$3:$Q$502,Cash_Transactions!$D$3:$D$502,"Thu",Cash_Transactions!$H$3:$H$502,$B30,Cash_Transactions!$S$3:$S$502,Settings!$B$5))</f>
        <v/>
      </c>
      <c r="D30" s="14">
        <f>IF(ISBLANK($B30),"",SUMIFS(Cash_Transactions!$Q$3:$Q$502,Cash_Transactions!$D$3:$D$502,"Chi",Cash_Transactions!$H$3:$H$502,$B30,Cash_Transactions!$S$3:$S$502,Settings!$B$5))</f>
        <v/>
      </c>
      <c r="E30" s="14">
        <f>IF(ISBLANK($B30),"",C30-D30)</f>
        <v/>
      </c>
      <c r="F30" s="11" t="n"/>
    </row>
    <row r="31">
      <c r="A31" s="11">
        <f>IF(ISBLANK(COA_Cashflow!A28),"",COA_Cashflow!A28)</f>
        <v/>
      </c>
      <c r="B31" s="11">
        <f>IF(ISBLANK(COA_Cashflow!B28),"",COA_Cashflow!B28)</f>
        <v/>
      </c>
      <c r="C31" s="14">
        <f>IF(ISBLANK($B31),"",SUMIFS(Cash_Transactions!$Q$3:$Q$502,Cash_Transactions!$D$3:$D$502,"Thu",Cash_Transactions!$H$3:$H$502,$B31,Cash_Transactions!$S$3:$S$502,Settings!$B$5))</f>
        <v/>
      </c>
      <c r="D31" s="14">
        <f>IF(ISBLANK($B31),"",SUMIFS(Cash_Transactions!$Q$3:$Q$502,Cash_Transactions!$D$3:$D$502,"Chi",Cash_Transactions!$H$3:$H$502,$B31,Cash_Transactions!$S$3:$S$502,Settings!$B$5))</f>
        <v/>
      </c>
      <c r="E31" s="14">
        <f>IF(ISBLANK($B31),"",C31-D31)</f>
        <v/>
      </c>
      <c r="F31" s="11" t="n"/>
    </row>
    <row r="32">
      <c r="A32" s="11">
        <f>IF(ISBLANK(COA_Cashflow!A29),"",COA_Cashflow!A29)</f>
        <v/>
      </c>
      <c r="B32" s="11">
        <f>IF(ISBLANK(COA_Cashflow!B29),"",COA_Cashflow!B29)</f>
        <v/>
      </c>
      <c r="C32" s="14">
        <f>IF(ISBLANK($B32),"",SUMIFS(Cash_Transactions!$Q$3:$Q$502,Cash_Transactions!$D$3:$D$502,"Thu",Cash_Transactions!$H$3:$H$502,$B32,Cash_Transactions!$S$3:$S$502,Settings!$B$5))</f>
        <v/>
      </c>
      <c r="D32" s="14">
        <f>IF(ISBLANK($B32),"",SUMIFS(Cash_Transactions!$Q$3:$Q$502,Cash_Transactions!$D$3:$D$502,"Chi",Cash_Transactions!$H$3:$H$502,$B32,Cash_Transactions!$S$3:$S$502,Settings!$B$5))</f>
        <v/>
      </c>
      <c r="E32" s="14">
        <f>IF(ISBLANK($B32),"",C32-D32)</f>
        <v/>
      </c>
      <c r="F32" s="11" t="n"/>
    </row>
    <row r="33">
      <c r="A33" s="11">
        <f>IF(ISBLANK(COA_Cashflow!A30),"",COA_Cashflow!A30)</f>
        <v/>
      </c>
      <c r="B33" s="11">
        <f>IF(ISBLANK(COA_Cashflow!B30),"",COA_Cashflow!B30)</f>
        <v/>
      </c>
      <c r="C33" s="14">
        <f>IF(ISBLANK($B33),"",SUMIFS(Cash_Transactions!$Q$3:$Q$502,Cash_Transactions!$D$3:$D$502,"Thu",Cash_Transactions!$H$3:$H$502,$B33,Cash_Transactions!$S$3:$S$502,Settings!$B$5))</f>
        <v/>
      </c>
      <c r="D33" s="14">
        <f>IF(ISBLANK($B33),"",SUMIFS(Cash_Transactions!$Q$3:$Q$502,Cash_Transactions!$D$3:$D$502,"Chi",Cash_Transactions!$H$3:$H$502,$B33,Cash_Transactions!$S$3:$S$502,Settings!$B$5))</f>
        <v/>
      </c>
      <c r="E33" s="14">
        <f>IF(ISBLANK($B33),"",C33-D33)</f>
        <v/>
      </c>
      <c r="F33" s="11" t="n"/>
    </row>
    <row r="34">
      <c r="A34" s="11">
        <f>IF(ISBLANK(COA_Cashflow!A31),"",COA_Cashflow!A31)</f>
        <v/>
      </c>
      <c r="B34" s="11">
        <f>IF(ISBLANK(COA_Cashflow!B31),"",COA_Cashflow!B31)</f>
        <v/>
      </c>
      <c r="C34" s="14">
        <f>IF(ISBLANK($B34),"",SUMIFS(Cash_Transactions!$Q$3:$Q$502,Cash_Transactions!$D$3:$D$502,"Thu",Cash_Transactions!$H$3:$H$502,$B34,Cash_Transactions!$S$3:$S$502,Settings!$B$5))</f>
        <v/>
      </c>
      <c r="D34" s="14">
        <f>IF(ISBLANK($B34),"",SUMIFS(Cash_Transactions!$Q$3:$Q$502,Cash_Transactions!$D$3:$D$502,"Chi",Cash_Transactions!$H$3:$H$502,$B34,Cash_Transactions!$S$3:$S$502,Settings!$B$5))</f>
        <v/>
      </c>
      <c r="E34" s="14">
        <f>IF(ISBLANK($B34),"",C34-D34)</f>
        <v/>
      </c>
      <c r="F34" s="11" t="n"/>
    </row>
    <row r="35">
      <c r="A35" s="11">
        <f>IF(ISBLANK(COA_Cashflow!A32),"",COA_Cashflow!A32)</f>
        <v/>
      </c>
      <c r="B35" s="11">
        <f>IF(ISBLANK(COA_Cashflow!B32),"",COA_Cashflow!B32)</f>
        <v/>
      </c>
      <c r="C35" s="14">
        <f>IF(ISBLANK($B35),"",SUMIFS(Cash_Transactions!$Q$3:$Q$502,Cash_Transactions!$D$3:$D$502,"Thu",Cash_Transactions!$H$3:$H$502,$B35,Cash_Transactions!$S$3:$S$502,Settings!$B$5))</f>
        <v/>
      </c>
      <c r="D35" s="14">
        <f>IF(ISBLANK($B35),"",SUMIFS(Cash_Transactions!$Q$3:$Q$502,Cash_Transactions!$D$3:$D$502,"Chi",Cash_Transactions!$H$3:$H$502,$B35,Cash_Transactions!$S$3:$S$502,Settings!$B$5))</f>
        <v/>
      </c>
      <c r="E35" s="14">
        <f>IF(ISBLANK($B35),"",C35-D35)</f>
        <v/>
      </c>
      <c r="F35" s="11" t="n"/>
    </row>
    <row r="36">
      <c r="A36" s="20" t="n"/>
      <c r="B36" s="21" t="inlineStr">
        <is>
          <t>TỔNG</t>
        </is>
      </c>
      <c r="C36" s="22">
        <f>SUM(C6:C35)</f>
        <v/>
      </c>
      <c r="D36" s="22">
        <f>SUM(D6:D35)</f>
        <v/>
      </c>
      <c r="E36" s="22">
        <f>C36-D36</f>
        <v/>
      </c>
      <c r="F36" s="20" t="n"/>
    </row>
  </sheetData>
  <mergeCells count="1">
    <mergeCell ref="A1:F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E1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45" customWidth="1" min="2" max="2"/>
    <col width="14" customWidth="1" min="3" max="3"/>
    <col width="14" customWidth="1" min="4" max="4"/>
    <col width="14" customWidth="1" min="5" max="5"/>
  </cols>
  <sheetData>
    <row r="1">
      <c r="A1" s="8" t="inlineStr">
        <is>
          <t>CÀI ĐẶT / THAM SỐ</t>
        </is>
      </c>
    </row>
    <row r="3">
      <c r="A3" t="inlineStr">
        <is>
          <t>Tên doanh nghiệp:</t>
        </is>
      </c>
      <c r="B3" s="23" t="inlineStr">
        <is>
          <t>........................................................</t>
        </is>
      </c>
    </row>
    <row r="4">
      <c r="A4" t="inlineStr">
        <is>
          <t>Tiền tệ:</t>
        </is>
      </c>
      <c r="B4" s="23" t="inlineStr">
        <is>
          <t>VND</t>
        </is>
      </c>
    </row>
    <row r="5">
      <c r="A5" t="inlineStr">
        <is>
          <t>Tháng báo cáo (chọn ngày bất kỳ trong tháng):</t>
        </is>
      </c>
      <c r="B5" s="24" t="n">
        <v>45992</v>
      </c>
    </row>
    <row r="6">
      <c r="A6" t="inlineStr">
        <is>
          <t>Ngày bắt đầu dự báo (Forecast):</t>
        </is>
      </c>
      <c r="B6" s="24" t="n">
        <v>46007</v>
      </c>
    </row>
    <row r="7">
      <c r="A7" t="inlineStr">
        <is>
          <t>Số tuần dự báo:</t>
        </is>
      </c>
      <c r="B7" s="23" t="n">
        <v>12</v>
      </c>
    </row>
    <row r="9">
      <c r="A9" t="inlineStr">
        <is>
          <t>Ghi chú nhanh:</t>
        </is>
      </c>
    </row>
    <row r="10">
      <c r="A10" s="25" t="inlineStr">
        <is>
          <t>• Nhập số dư đầu kỳ tài khoản ở sheet Bank_Accounts (cột Số dư đầu kỳ).</t>
        </is>
      </c>
    </row>
    <row r="11">
      <c r="A11" s="25" t="inlineStr">
        <is>
          <t>• Nhập giao dịch tiền vào/ra ở sheet Cash_Transactions (Thu/Chi/Chuyển).</t>
        </is>
      </c>
    </row>
    <row r="12">
      <c r="A12" s="25" t="inlineStr">
        <is>
          <t>• Nhập AR/AP để dự báo dòng tiền; không tự tạo giao dịch tiền.</t>
        </is>
      </c>
    </row>
    <row r="13">
      <c r="A13" s="25" t="inlineStr">
        <is>
          <t>• Dashboard / Cashflow_Statement / Forecast tự cập nhật.</t>
        </is>
      </c>
    </row>
  </sheetData>
  <mergeCells count="1">
    <mergeCell ref="A1:E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1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8" t="inlineStr">
        <is>
          <t>HƯỚNG DẪN NHANH (DOANH NGHIỆP)</t>
        </is>
      </c>
    </row>
    <row r="3">
      <c r="A3" s="25" t="inlineStr">
        <is>
          <t>1) Settings: chọn 'Tháng báo cáo' và 'Ngày bắt đầu dự báo'.</t>
        </is>
      </c>
    </row>
    <row r="4">
      <c r="A4" s="25" t="inlineStr">
        <is>
          <t>2) Bank_Accounts: nhập 'Số dư đầu kỳ' (chữ xanh).</t>
        </is>
      </c>
    </row>
    <row r="5">
      <c r="A5" s="25" t="inlineStr">
        <is>
          <t>3) Cash_Transactions: nhập giao dịch thực thu/thực chi; dùng dropdown cho Loại/Danh mục/Tài khoản.</t>
        </is>
      </c>
    </row>
    <row r="6">
      <c r="A6" s="25" t="inlineStr">
        <is>
          <t xml:space="preserve">   • Thu/Chi: chọn Tài khoản (cột E), Danh mục (cột H), Giá trị trước VAT (cột N), VAT% (cột O).</t>
        </is>
      </c>
    </row>
    <row r="7">
      <c r="A7" s="25" t="inlineStr">
        <is>
          <t xml:space="preserve">   • Chuyển: chọn Từ TK (cột F) và Đến TK (cột G).</t>
        </is>
      </c>
    </row>
    <row r="8">
      <c r="A8" s="25" t="inlineStr">
        <is>
          <t>4) AR_Invoices/AP_Bills: nhập công nợ và ngày dự kiến thu/chi để Forecast_12w dự báo.</t>
        </is>
      </c>
    </row>
    <row r="9">
      <c r="A9" s="25" t="inlineStr">
        <is>
          <t>5) Dashboard/Cashflow_Statement/Forecast: tự tổng hợp bằng SUMIFS.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5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3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18" customWidth="1" min="9" max="9"/>
    <col width="18" customWidth="1" min="10" max="10"/>
    <col width="16" customWidth="1" min="11" max="11"/>
    <col width="18" customWidth="1" min="12" max="12"/>
    <col width="18" customWidth="1" min="13" max="13"/>
    <col width="18" customWidth="1" min="14" max="14"/>
    <col width="10" customWidth="1" min="15" max="15"/>
    <col width="14" customWidth="1" min="16" max="16"/>
    <col width="18" customWidth="1" min="17" max="17"/>
    <col width="24" customWidth="1" min="18" max="18"/>
    <col width="12" customWidth="1" min="19" max="19"/>
  </cols>
  <sheetData>
    <row r="1">
      <c r="A1" s="8" t="inlineStr">
        <is>
          <t>SỔ GIAO DỊCH TIỀN (CASH TRANSACTIONS)</t>
        </is>
      </c>
    </row>
    <row r="2">
      <c r="A2" s="5" t="inlineStr">
        <is>
          <t>Ngày</t>
        </is>
      </c>
      <c r="B2" s="5" t="inlineStr">
        <is>
          <t>Số chứng từ</t>
        </is>
      </c>
      <c r="C2" s="5" t="inlineStr">
        <is>
          <t>Diễn giải</t>
        </is>
      </c>
      <c r="D2" s="5" t="inlineStr">
        <is>
          <t>Loại (Thu/Chi/Chuyển)</t>
        </is>
      </c>
      <c r="E2" s="5" t="inlineStr">
        <is>
          <t>Tài khoản</t>
        </is>
      </c>
      <c r="F2" s="5" t="inlineStr">
        <is>
          <t>Từ TK (Chuyển)</t>
        </is>
      </c>
      <c r="G2" s="5" t="inlineStr">
        <is>
          <t>Đến TK (Chuyển)</t>
        </is>
      </c>
      <c r="H2" s="5" t="inlineStr">
        <is>
          <t>Danh mục dòng tiền</t>
        </is>
      </c>
      <c r="I2" s="5" t="inlineStr">
        <is>
          <t>Nhóm (tự điền)</t>
        </is>
      </c>
      <c r="J2" s="5" t="inlineStr">
        <is>
          <t>Trung tâm chi phí</t>
        </is>
      </c>
      <c r="K2" s="5" t="inlineStr">
        <is>
          <t>Dự án</t>
        </is>
      </c>
      <c r="L2" s="5" t="inlineStr">
        <is>
          <t>Khách hàng</t>
        </is>
      </c>
      <c r="M2" s="5" t="inlineStr">
        <is>
          <t>Nhà cung cấp</t>
        </is>
      </c>
      <c r="N2" s="5" t="inlineStr">
        <is>
          <t>Giá trị trước VAT</t>
        </is>
      </c>
      <c r="O2" s="5" t="inlineStr">
        <is>
          <t>VAT %</t>
        </is>
      </c>
      <c r="P2" s="5" t="inlineStr">
        <is>
          <t>Tiền VAT</t>
        </is>
      </c>
      <c r="Q2" s="5" t="inlineStr">
        <is>
          <t>Tổng tiền (Cash)</t>
        </is>
      </c>
      <c r="R2" s="5" t="inlineStr">
        <is>
          <t>Ghi chú</t>
        </is>
      </c>
      <c r="S2" s="5" t="inlineStr">
        <is>
          <t>Tháng</t>
        </is>
      </c>
    </row>
    <row r="3">
      <c r="A3" s="9" t="n"/>
      <c r="B3" s="10" t="n"/>
      <c r="C3" s="10" t="n"/>
      <c r="D3" s="10" t="n"/>
      <c r="E3" s="10" t="n"/>
      <c r="F3" s="10" t="n"/>
      <c r="G3" s="10" t="n"/>
      <c r="H3" s="10" t="n"/>
      <c r="I3" s="11">
        <f>IF(ISBLANK($H3),"",INDEX(COA_Cashflow!$A$3:$A$200,MATCH($H3,COA_Cashflow!$B$3:$B$200,0)))</f>
        <v/>
      </c>
      <c r="J3" s="10" t="n"/>
      <c r="K3" s="10" t="n"/>
      <c r="L3" s="10" t="n"/>
      <c r="M3" s="10" t="n"/>
      <c r="N3" s="12" t="n"/>
      <c r="O3" s="13" t="n"/>
      <c r="P3" s="14">
        <f>IF(ISBLANK($N3),"",ROUND($N3*$O3,0))</f>
        <v/>
      </c>
      <c r="Q3" s="14">
        <f>IF(ISBLANK($N3),"",$N3+$P3)</f>
        <v/>
      </c>
      <c r="R3" s="10" t="n"/>
      <c r="S3" s="15">
        <f>IF(ISBLANK($A3),"",DATE(YEAR($A3),MONTH($A3),1))</f>
        <v/>
      </c>
    </row>
    <row r="4">
      <c r="A4" s="9" t="n"/>
      <c r="B4" s="10" t="n"/>
      <c r="C4" s="10" t="n"/>
      <c r="D4" s="10" t="n"/>
      <c r="E4" s="10" t="n"/>
      <c r="F4" s="10" t="n"/>
      <c r="G4" s="10" t="n"/>
      <c r="H4" s="10" t="n"/>
      <c r="I4" s="11">
        <f>IF(ISBLANK($H4),"",INDEX(COA_Cashflow!$A$3:$A$200,MATCH($H4,COA_Cashflow!$B$3:$B$200,0)))</f>
        <v/>
      </c>
      <c r="J4" s="10" t="n"/>
      <c r="K4" s="10" t="n"/>
      <c r="L4" s="10" t="n"/>
      <c r="M4" s="10" t="n"/>
      <c r="N4" s="12" t="n"/>
      <c r="O4" s="13" t="n"/>
      <c r="P4" s="14">
        <f>IF(ISBLANK($N4),"",ROUND($N4*$O4,0))</f>
        <v/>
      </c>
      <c r="Q4" s="14">
        <f>IF(ISBLANK($N4),"",$N4+$P4)</f>
        <v/>
      </c>
      <c r="R4" s="10" t="n"/>
      <c r="S4" s="15">
        <f>IF(ISBLANK($A4),"",DATE(YEAR($A4),MONTH($A4),1))</f>
        <v/>
      </c>
    </row>
    <row r="5">
      <c r="A5" s="9" t="n"/>
      <c r="B5" s="10" t="n"/>
      <c r="C5" s="10" t="n"/>
      <c r="D5" s="10" t="n"/>
      <c r="E5" s="10" t="n"/>
      <c r="F5" s="10" t="n"/>
      <c r="G5" s="10" t="n"/>
      <c r="H5" s="10" t="n"/>
      <c r="I5" s="11">
        <f>IF(ISBLANK($H5),"",INDEX(COA_Cashflow!$A$3:$A$200,MATCH($H5,COA_Cashflow!$B$3:$B$200,0)))</f>
        <v/>
      </c>
      <c r="J5" s="10" t="n"/>
      <c r="K5" s="10" t="n"/>
      <c r="L5" s="10" t="n"/>
      <c r="M5" s="10" t="n"/>
      <c r="N5" s="12" t="n"/>
      <c r="O5" s="13" t="n"/>
      <c r="P5" s="14">
        <f>IF(ISBLANK($N5),"",ROUND($N5*$O5,0))</f>
        <v/>
      </c>
      <c r="Q5" s="14">
        <f>IF(ISBLANK($N5),"",$N5+$P5)</f>
        <v/>
      </c>
      <c r="R5" s="10" t="n"/>
      <c r="S5" s="15">
        <f>IF(ISBLANK($A5),"",DATE(YEAR($A5),MONTH($A5),1))</f>
        <v/>
      </c>
    </row>
    <row r="6">
      <c r="A6" s="9" t="n"/>
      <c r="B6" s="10" t="n"/>
      <c r="C6" s="10" t="n"/>
      <c r="D6" s="10" t="n"/>
      <c r="E6" s="10" t="n"/>
      <c r="F6" s="10" t="n"/>
      <c r="G6" s="10" t="n"/>
      <c r="H6" s="10" t="n"/>
      <c r="I6" s="11">
        <f>IF(ISBLANK($H6),"",INDEX(COA_Cashflow!$A$3:$A$200,MATCH($H6,COA_Cashflow!$B$3:$B$200,0)))</f>
        <v/>
      </c>
      <c r="J6" s="10" t="n"/>
      <c r="K6" s="10" t="n"/>
      <c r="L6" s="10" t="n"/>
      <c r="M6" s="10" t="n"/>
      <c r="N6" s="12" t="n"/>
      <c r="O6" s="13" t="n"/>
      <c r="P6" s="14">
        <f>IF(ISBLANK($N6),"",ROUND($N6*$O6,0))</f>
        <v/>
      </c>
      <c r="Q6" s="14">
        <f>IF(ISBLANK($N6),"",$N6+$P6)</f>
        <v/>
      </c>
      <c r="R6" s="10" t="n"/>
      <c r="S6" s="15">
        <f>IF(ISBLANK($A6),"",DATE(YEAR($A6),MONTH($A6),1))</f>
        <v/>
      </c>
    </row>
    <row r="7">
      <c r="A7" s="9" t="n"/>
      <c r="B7" s="10" t="n"/>
      <c r="C7" s="10" t="n"/>
      <c r="D7" s="10" t="n"/>
      <c r="E7" s="10" t="n"/>
      <c r="F7" s="10" t="n"/>
      <c r="G7" s="10" t="n"/>
      <c r="H7" s="10" t="n"/>
      <c r="I7" s="11">
        <f>IF(ISBLANK($H7),"",INDEX(COA_Cashflow!$A$3:$A$200,MATCH($H7,COA_Cashflow!$B$3:$B$200,0)))</f>
        <v/>
      </c>
      <c r="J7" s="10" t="n"/>
      <c r="K7" s="10" t="n"/>
      <c r="L7" s="10" t="n"/>
      <c r="M7" s="10" t="n"/>
      <c r="N7" s="12" t="n"/>
      <c r="O7" s="13" t="n"/>
      <c r="P7" s="14">
        <f>IF(ISBLANK($N7),"",ROUND($N7*$O7,0))</f>
        <v/>
      </c>
      <c r="Q7" s="14">
        <f>IF(ISBLANK($N7),"",$N7+$P7)</f>
        <v/>
      </c>
      <c r="R7" s="10" t="n"/>
      <c r="S7" s="15">
        <f>IF(ISBLANK($A7),"",DATE(YEAR($A7),MONTH($A7),1))</f>
        <v/>
      </c>
    </row>
    <row r="8">
      <c r="A8" s="9" t="n"/>
      <c r="B8" s="10" t="n"/>
      <c r="C8" s="10" t="n"/>
      <c r="D8" s="10" t="n"/>
      <c r="E8" s="10" t="n"/>
      <c r="F8" s="10" t="n"/>
      <c r="G8" s="10" t="n"/>
      <c r="H8" s="10" t="n"/>
      <c r="I8" s="11">
        <f>IF(ISBLANK($H8),"",INDEX(COA_Cashflow!$A$3:$A$200,MATCH($H8,COA_Cashflow!$B$3:$B$200,0)))</f>
        <v/>
      </c>
      <c r="J8" s="10" t="n"/>
      <c r="K8" s="10" t="n"/>
      <c r="L8" s="10" t="n"/>
      <c r="M8" s="10" t="n"/>
      <c r="N8" s="12" t="n"/>
      <c r="O8" s="13" t="n"/>
      <c r="P8" s="14">
        <f>IF(ISBLANK($N8),"",ROUND($N8*$O8,0))</f>
        <v/>
      </c>
      <c r="Q8" s="14">
        <f>IF(ISBLANK($N8),"",$N8+$P8)</f>
        <v/>
      </c>
      <c r="R8" s="10" t="n"/>
      <c r="S8" s="15">
        <f>IF(ISBLANK($A8),"",DATE(YEAR($A8),MONTH($A8),1))</f>
        <v/>
      </c>
    </row>
    <row r="9">
      <c r="A9" s="9" t="n"/>
      <c r="B9" s="10" t="n"/>
      <c r="C9" s="10" t="n"/>
      <c r="D9" s="10" t="n"/>
      <c r="E9" s="10" t="n"/>
      <c r="F9" s="10" t="n"/>
      <c r="G9" s="10" t="n"/>
      <c r="H9" s="10" t="n"/>
      <c r="I9" s="11">
        <f>IF(ISBLANK($H9),"",INDEX(COA_Cashflow!$A$3:$A$200,MATCH($H9,COA_Cashflow!$B$3:$B$200,0)))</f>
        <v/>
      </c>
      <c r="J9" s="10" t="n"/>
      <c r="K9" s="10" t="n"/>
      <c r="L9" s="10" t="n"/>
      <c r="M9" s="10" t="n"/>
      <c r="N9" s="12" t="n"/>
      <c r="O9" s="13" t="n"/>
      <c r="P9" s="14">
        <f>IF(ISBLANK($N9),"",ROUND($N9*$O9,0))</f>
        <v/>
      </c>
      <c r="Q9" s="14">
        <f>IF(ISBLANK($N9),"",$N9+$P9)</f>
        <v/>
      </c>
      <c r="R9" s="10" t="n"/>
      <c r="S9" s="15">
        <f>IF(ISBLANK($A9),"",DATE(YEAR($A9),MONTH($A9),1))</f>
        <v/>
      </c>
    </row>
    <row r="10">
      <c r="A10" s="9" t="n"/>
      <c r="B10" s="10" t="n"/>
      <c r="C10" s="10" t="n"/>
      <c r="D10" s="10" t="n"/>
      <c r="E10" s="10" t="n"/>
      <c r="F10" s="10" t="n"/>
      <c r="G10" s="10" t="n"/>
      <c r="H10" s="10" t="n"/>
      <c r="I10" s="11">
        <f>IF(ISBLANK($H10),"",INDEX(COA_Cashflow!$A$3:$A$200,MATCH($H10,COA_Cashflow!$B$3:$B$200,0)))</f>
        <v/>
      </c>
      <c r="J10" s="10" t="n"/>
      <c r="K10" s="10" t="n"/>
      <c r="L10" s="10" t="n"/>
      <c r="M10" s="10" t="n"/>
      <c r="N10" s="12" t="n"/>
      <c r="O10" s="13" t="n"/>
      <c r="P10" s="14">
        <f>IF(ISBLANK($N10),"",ROUND($N10*$O10,0))</f>
        <v/>
      </c>
      <c r="Q10" s="14">
        <f>IF(ISBLANK($N10),"",$N10+$P10)</f>
        <v/>
      </c>
      <c r="R10" s="10" t="n"/>
      <c r="S10" s="15">
        <f>IF(ISBLANK($A10),"",DATE(YEAR($A10),MONTH($A10),1))</f>
        <v/>
      </c>
    </row>
    <row r="11">
      <c r="A11" s="9" t="n"/>
      <c r="B11" s="10" t="n"/>
      <c r="C11" s="10" t="n"/>
      <c r="D11" s="10" t="n"/>
      <c r="E11" s="10" t="n"/>
      <c r="F11" s="10" t="n"/>
      <c r="G11" s="10" t="n"/>
      <c r="H11" s="10" t="n"/>
      <c r="I11" s="11">
        <f>IF(ISBLANK($H11),"",INDEX(COA_Cashflow!$A$3:$A$200,MATCH($H11,COA_Cashflow!$B$3:$B$200,0)))</f>
        <v/>
      </c>
      <c r="J11" s="10" t="n"/>
      <c r="K11" s="10" t="n"/>
      <c r="L11" s="10" t="n"/>
      <c r="M11" s="10" t="n"/>
      <c r="N11" s="12" t="n"/>
      <c r="O11" s="13" t="n"/>
      <c r="P11" s="14">
        <f>IF(ISBLANK($N11),"",ROUND($N11*$O11,0))</f>
        <v/>
      </c>
      <c r="Q11" s="14">
        <f>IF(ISBLANK($N11),"",$N11+$P11)</f>
        <v/>
      </c>
      <c r="R11" s="10" t="n"/>
      <c r="S11" s="15">
        <f>IF(ISBLANK($A11),"",DATE(YEAR($A11),MONTH($A11),1))</f>
        <v/>
      </c>
    </row>
    <row r="12">
      <c r="A12" s="9" t="n"/>
      <c r="B12" s="10" t="n"/>
      <c r="C12" s="10" t="n"/>
      <c r="D12" s="10" t="n"/>
      <c r="E12" s="10" t="n"/>
      <c r="F12" s="10" t="n"/>
      <c r="G12" s="10" t="n"/>
      <c r="H12" s="10" t="n"/>
      <c r="I12" s="11">
        <f>IF(ISBLANK($H12),"",INDEX(COA_Cashflow!$A$3:$A$200,MATCH($H12,COA_Cashflow!$B$3:$B$200,0)))</f>
        <v/>
      </c>
      <c r="J12" s="10" t="n"/>
      <c r="K12" s="10" t="n"/>
      <c r="L12" s="10" t="n"/>
      <c r="M12" s="10" t="n"/>
      <c r="N12" s="12" t="n"/>
      <c r="O12" s="13" t="n"/>
      <c r="P12" s="14">
        <f>IF(ISBLANK($N12),"",ROUND($N12*$O12,0))</f>
        <v/>
      </c>
      <c r="Q12" s="14">
        <f>IF(ISBLANK($N12),"",$N12+$P12)</f>
        <v/>
      </c>
      <c r="R12" s="10" t="n"/>
      <c r="S12" s="15">
        <f>IF(ISBLANK($A12),"",DATE(YEAR($A12),MONTH($A12),1))</f>
        <v/>
      </c>
    </row>
    <row r="13">
      <c r="A13" s="9" t="n"/>
      <c r="B13" s="10" t="n"/>
      <c r="C13" s="10" t="n"/>
      <c r="D13" s="10" t="n"/>
      <c r="E13" s="10" t="n"/>
      <c r="F13" s="10" t="n"/>
      <c r="G13" s="10" t="n"/>
      <c r="H13" s="10" t="n"/>
      <c r="I13" s="11">
        <f>IF(ISBLANK($H13),"",INDEX(COA_Cashflow!$A$3:$A$200,MATCH($H13,COA_Cashflow!$B$3:$B$200,0)))</f>
        <v/>
      </c>
      <c r="J13" s="10" t="n"/>
      <c r="K13" s="10" t="n"/>
      <c r="L13" s="10" t="n"/>
      <c r="M13" s="10" t="n"/>
      <c r="N13" s="12" t="n"/>
      <c r="O13" s="13" t="n"/>
      <c r="P13" s="14">
        <f>IF(ISBLANK($N13),"",ROUND($N13*$O13,0))</f>
        <v/>
      </c>
      <c r="Q13" s="14">
        <f>IF(ISBLANK($N13),"",$N13+$P13)</f>
        <v/>
      </c>
      <c r="R13" s="10" t="n"/>
      <c r="S13" s="15">
        <f>IF(ISBLANK($A13),"",DATE(YEAR($A13),MONTH($A13),1))</f>
        <v/>
      </c>
    </row>
    <row r="14">
      <c r="A14" s="9" t="n"/>
      <c r="B14" s="10" t="n"/>
      <c r="C14" s="10" t="n"/>
      <c r="D14" s="10" t="n"/>
      <c r="E14" s="10" t="n"/>
      <c r="F14" s="10" t="n"/>
      <c r="G14" s="10" t="n"/>
      <c r="H14" s="10" t="n"/>
      <c r="I14" s="11">
        <f>IF(ISBLANK($H14),"",INDEX(COA_Cashflow!$A$3:$A$200,MATCH($H14,COA_Cashflow!$B$3:$B$200,0)))</f>
        <v/>
      </c>
      <c r="J14" s="10" t="n"/>
      <c r="K14" s="10" t="n"/>
      <c r="L14" s="10" t="n"/>
      <c r="M14" s="10" t="n"/>
      <c r="N14" s="12" t="n"/>
      <c r="O14" s="13" t="n"/>
      <c r="P14" s="14">
        <f>IF(ISBLANK($N14),"",ROUND($N14*$O14,0))</f>
        <v/>
      </c>
      <c r="Q14" s="14">
        <f>IF(ISBLANK($N14),"",$N14+$P14)</f>
        <v/>
      </c>
      <c r="R14" s="10" t="n"/>
      <c r="S14" s="15">
        <f>IF(ISBLANK($A14),"",DATE(YEAR($A14),MONTH($A14),1))</f>
        <v/>
      </c>
    </row>
    <row r="15">
      <c r="A15" s="9" t="n"/>
      <c r="B15" s="10" t="n"/>
      <c r="C15" s="10" t="n"/>
      <c r="D15" s="10" t="n"/>
      <c r="E15" s="10" t="n"/>
      <c r="F15" s="10" t="n"/>
      <c r="G15" s="10" t="n"/>
      <c r="H15" s="10" t="n"/>
      <c r="I15" s="11">
        <f>IF(ISBLANK($H15),"",INDEX(COA_Cashflow!$A$3:$A$200,MATCH($H15,COA_Cashflow!$B$3:$B$200,0)))</f>
        <v/>
      </c>
      <c r="J15" s="10" t="n"/>
      <c r="K15" s="10" t="n"/>
      <c r="L15" s="10" t="n"/>
      <c r="M15" s="10" t="n"/>
      <c r="N15" s="12" t="n"/>
      <c r="O15" s="13" t="n"/>
      <c r="P15" s="14">
        <f>IF(ISBLANK($N15),"",ROUND($N15*$O15,0))</f>
        <v/>
      </c>
      <c r="Q15" s="14">
        <f>IF(ISBLANK($N15),"",$N15+$P15)</f>
        <v/>
      </c>
      <c r="R15" s="10" t="n"/>
      <c r="S15" s="15">
        <f>IF(ISBLANK($A15),"",DATE(YEAR($A15),MONTH($A15),1))</f>
        <v/>
      </c>
    </row>
    <row r="16">
      <c r="A16" s="9" t="n"/>
      <c r="B16" s="10" t="n"/>
      <c r="C16" s="10" t="n"/>
      <c r="D16" s="10" t="n"/>
      <c r="E16" s="10" t="n"/>
      <c r="F16" s="10" t="n"/>
      <c r="G16" s="10" t="n"/>
      <c r="H16" s="10" t="n"/>
      <c r="I16" s="11">
        <f>IF(ISBLANK($H16),"",INDEX(COA_Cashflow!$A$3:$A$200,MATCH($H16,COA_Cashflow!$B$3:$B$200,0)))</f>
        <v/>
      </c>
      <c r="J16" s="10" t="n"/>
      <c r="K16" s="10" t="n"/>
      <c r="L16" s="10" t="n"/>
      <c r="M16" s="10" t="n"/>
      <c r="N16" s="12" t="n"/>
      <c r="O16" s="13" t="n"/>
      <c r="P16" s="14">
        <f>IF(ISBLANK($N16),"",ROUND($N16*$O16,0))</f>
        <v/>
      </c>
      <c r="Q16" s="14">
        <f>IF(ISBLANK($N16),"",$N16+$P16)</f>
        <v/>
      </c>
      <c r="R16" s="10" t="n"/>
      <c r="S16" s="15">
        <f>IF(ISBLANK($A16),"",DATE(YEAR($A16),MONTH($A16),1))</f>
        <v/>
      </c>
    </row>
    <row r="17">
      <c r="A17" s="9" t="n"/>
      <c r="B17" s="10" t="n"/>
      <c r="C17" s="10" t="n"/>
      <c r="D17" s="10" t="n"/>
      <c r="E17" s="10" t="n"/>
      <c r="F17" s="10" t="n"/>
      <c r="G17" s="10" t="n"/>
      <c r="H17" s="10" t="n"/>
      <c r="I17" s="11">
        <f>IF(ISBLANK($H17),"",INDEX(COA_Cashflow!$A$3:$A$200,MATCH($H17,COA_Cashflow!$B$3:$B$200,0)))</f>
        <v/>
      </c>
      <c r="J17" s="10" t="n"/>
      <c r="K17" s="10" t="n"/>
      <c r="L17" s="10" t="n"/>
      <c r="M17" s="10" t="n"/>
      <c r="N17" s="12" t="n"/>
      <c r="O17" s="13" t="n"/>
      <c r="P17" s="14">
        <f>IF(ISBLANK($N17),"",ROUND($N17*$O17,0))</f>
        <v/>
      </c>
      <c r="Q17" s="14">
        <f>IF(ISBLANK($N17),"",$N17+$P17)</f>
        <v/>
      </c>
      <c r="R17" s="10" t="n"/>
      <c r="S17" s="15">
        <f>IF(ISBLANK($A17),"",DATE(YEAR($A17),MONTH($A17),1))</f>
        <v/>
      </c>
    </row>
    <row r="18">
      <c r="A18" s="9" t="n"/>
      <c r="B18" s="10" t="n"/>
      <c r="C18" s="10" t="n"/>
      <c r="D18" s="10" t="n"/>
      <c r="E18" s="10" t="n"/>
      <c r="F18" s="10" t="n"/>
      <c r="G18" s="10" t="n"/>
      <c r="H18" s="10" t="n"/>
      <c r="I18" s="11">
        <f>IF(ISBLANK($H18),"",INDEX(COA_Cashflow!$A$3:$A$200,MATCH($H18,COA_Cashflow!$B$3:$B$200,0)))</f>
        <v/>
      </c>
      <c r="J18" s="10" t="n"/>
      <c r="K18" s="10" t="n"/>
      <c r="L18" s="10" t="n"/>
      <c r="M18" s="10" t="n"/>
      <c r="N18" s="12" t="n"/>
      <c r="O18" s="13" t="n"/>
      <c r="P18" s="14">
        <f>IF(ISBLANK($N18),"",ROUND($N18*$O18,0))</f>
        <v/>
      </c>
      <c r="Q18" s="14">
        <f>IF(ISBLANK($N18),"",$N18+$P18)</f>
        <v/>
      </c>
      <c r="R18" s="10" t="n"/>
      <c r="S18" s="15">
        <f>IF(ISBLANK($A18),"",DATE(YEAR($A18),MONTH($A18),1))</f>
        <v/>
      </c>
    </row>
    <row r="19">
      <c r="A19" s="9" t="n"/>
      <c r="B19" s="10" t="n"/>
      <c r="C19" s="10" t="n"/>
      <c r="D19" s="10" t="n"/>
      <c r="E19" s="10" t="n"/>
      <c r="F19" s="10" t="n"/>
      <c r="G19" s="10" t="n"/>
      <c r="H19" s="10" t="n"/>
      <c r="I19" s="11">
        <f>IF(ISBLANK($H19),"",INDEX(COA_Cashflow!$A$3:$A$200,MATCH($H19,COA_Cashflow!$B$3:$B$200,0)))</f>
        <v/>
      </c>
      <c r="J19" s="10" t="n"/>
      <c r="K19" s="10" t="n"/>
      <c r="L19" s="10" t="n"/>
      <c r="M19" s="10" t="n"/>
      <c r="N19" s="12" t="n"/>
      <c r="O19" s="13" t="n"/>
      <c r="P19" s="14">
        <f>IF(ISBLANK($N19),"",ROUND($N19*$O19,0))</f>
        <v/>
      </c>
      <c r="Q19" s="14">
        <f>IF(ISBLANK($N19),"",$N19+$P19)</f>
        <v/>
      </c>
      <c r="R19" s="10" t="n"/>
      <c r="S19" s="15">
        <f>IF(ISBLANK($A19),"",DATE(YEAR($A19),MONTH($A19),1))</f>
        <v/>
      </c>
    </row>
    <row r="20">
      <c r="A20" s="9" t="n"/>
      <c r="B20" s="10" t="n"/>
      <c r="C20" s="10" t="n"/>
      <c r="D20" s="10" t="n"/>
      <c r="E20" s="10" t="n"/>
      <c r="F20" s="10" t="n"/>
      <c r="G20" s="10" t="n"/>
      <c r="H20" s="10" t="n"/>
      <c r="I20" s="11">
        <f>IF(ISBLANK($H20),"",INDEX(COA_Cashflow!$A$3:$A$200,MATCH($H20,COA_Cashflow!$B$3:$B$200,0)))</f>
        <v/>
      </c>
      <c r="J20" s="10" t="n"/>
      <c r="K20" s="10" t="n"/>
      <c r="L20" s="10" t="n"/>
      <c r="M20" s="10" t="n"/>
      <c r="N20" s="12" t="n"/>
      <c r="O20" s="13" t="n"/>
      <c r="P20" s="14">
        <f>IF(ISBLANK($N20),"",ROUND($N20*$O20,0))</f>
        <v/>
      </c>
      <c r="Q20" s="14">
        <f>IF(ISBLANK($N20),"",$N20+$P20)</f>
        <v/>
      </c>
      <c r="R20" s="10" t="n"/>
      <c r="S20" s="15">
        <f>IF(ISBLANK($A20),"",DATE(YEAR($A20),MONTH($A20),1))</f>
        <v/>
      </c>
    </row>
    <row r="21">
      <c r="A21" s="9" t="n"/>
      <c r="B21" s="10" t="n"/>
      <c r="C21" s="10" t="n"/>
      <c r="D21" s="10" t="n"/>
      <c r="E21" s="10" t="n"/>
      <c r="F21" s="10" t="n"/>
      <c r="G21" s="10" t="n"/>
      <c r="H21" s="10" t="n"/>
      <c r="I21" s="11">
        <f>IF(ISBLANK($H21),"",INDEX(COA_Cashflow!$A$3:$A$200,MATCH($H21,COA_Cashflow!$B$3:$B$200,0)))</f>
        <v/>
      </c>
      <c r="J21" s="10" t="n"/>
      <c r="K21" s="10" t="n"/>
      <c r="L21" s="10" t="n"/>
      <c r="M21" s="10" t="n"/>
      <c r="N21" s="12" t="n"/>
      <c r="O21" s="13" t="n"/>
      <c r="P21" s="14">
        <f>IF(ISBLANK($N21),"",ROUND($N21*$O21,0))</f>
        <v/>
      </c>
      <c r="Q21" s="14">
        <f>IF(ISBLANK($N21),"",$N21+$P21)</f>
        <v/>
      </c>
      <c r="R21" s="10" t="n"/>
      <c r="S21" s="15">
        <f>IF(ISBLANK($A21),"",DATE(YEAR($A21),MONTH($A21),1))</f>
        <v/>
      </c>
    </row>
    <row r="22">
      <c r="A22" s="9" t="n"/>
      <c r="B22" s="10" t="n"/>
      <c r="C22" s="10" t="n"/>
      <c r="D22" s="10" t="n"/>
      <c r="E22" s="10" t="n"/>
      <c r="F22" s="10" t="n"/>
      <c r="G22" s="10" t="n"/>
      <c r="H22" s="10" t="n"/>
      <c r="I22" s="11">
        <f>IF(ISBLANK($H22),"",INDEX(COA_Cashflow!$A$3:$A$200,MATCH($H22,COA_Cashflow!$B$3:$B$200,0)))</f>
        <v/>
      </c>
      <c r="J22" s="10" t="n"/>
      <c r="K22" s="10" t="n"/>
      <c r="L22" s="10" t="n"/>
      <c r="M22" s="10" t="n"/>
      <c r="N22" s="12" t="n"/>
      <c r="O22" s="13" t="n"/>
      <c r="P22" s="14">
        <f>IF(ISBLANK($N22),"",ROUND($N22*$O22,0))</f>
        <v/>
      </c>
      <c r="Q22" s="14">
        <f>IF(ISBLANK($N22),"",$N22+$P22)</f>
        <v/>
      </c>
      <c r="R22" s="10" t="n"/>
      <c r="S22" s="15">
        <f>IF(ISBLANK($A22),"",DATE(YEAR($A22),MONTH($A22),1))</f>
        <v/>
      </c>
    </row>
    <row r="23">
      <c r="A23" s="9" t="n"/>
      <c r="B23" s="10" t="n"/>
      <c r="C23" s="10" t="n"/>
      <c r="D23" s="10" t="n"/>
      <c r="E23" s="10" t="n"/>
      <c r="F23" s="10" t="n"/>
      <c r="G23" s="10" t="n"/>
      <c r="H23" s="10" t="n"/>
      <c r="I23" s="11">
        <f>IF(ISBLANK($H23),"",INDEX(COA_Cashflow!$A$3:$A$200,MATCH($H23,COA_Cashflow!$B$3:$B$200,0)))</f>
        <v/>
      </c>
      <c r="J23" s="10" t="n"/>
      <c r="K23" s="10" t="n"/>
      <c r="L23" s="10" t="n"/>
      <c r="M23" s="10" t="n"/>
      <c r="N23" s="12" t="n"/>
      <c r="O23" s="13" t="n"/>
      <c r="P23" s="14">
        <f>IF(ISBLANK($N23),"",ROUND($N23*$O23,0))</f>
        <v/>
      </c>
      <c r="Q23" s="14">
        <f>IF(ISBLANK($N23),"",$N23+$P23)</f>
        <v/>
      </c>
      <c r="R23" s="10" t="n"/>
      <c r="S23" s="15">
        <f>IF(ISBLANK($A23),"",DATE(YEAR($A23),MONTH($A23),1))</f>
        <v/>
      </c>
    </row>
    <row r="24">
      <c r="A24" s="9" t="n"/>
      <c r="B24" s="10" t="n"/>
      <c r="C24" s="10" t="n"/>
      <c r="D24" s="10" t="n"/>
      <c r="E24" s="10" t="n"/>
      <c r="F24" s="10" t="n"/>
      <c r="G24" s="10" t="n"/>
      <c r="H24" s="10" t="n"/>
      <c r="I24" s="11">
        <f>IF(ISBLANK($H24),"",INDEX(COA_Cashflow!$A$3:$A$200,MATCH($H24,COA_Cashflow!$B$3:$B$200,0)))</f>
        <v/>
      </c>
      <c r="J24" s="10" t="n"/>
      <c r="K24" s="10" t="n"/>
      <c r="L24" s="10" t="n"/>
      <c r="M24" s="10" t="n"/>
      <c r="N24" s="12" t="n"/>
      <c r="O24" s="13" t="n"/>
      <c r="P24" s="14">
        <f>IF(ISBLANK($N24),"",ROUND($N24*$O24,0))</f>
        <v/>
      </c>
      <c r="Q24" s="14">
        <f>IF(ISBLANK($N24),"",$N24+$P24)</f>
        <v/>
      </c>
      <c r="R24" s="10" t="n"/>
      <c r="S24" s="15">
        <f>IF(ISBLANK($A24),"",DATE(YEAR($A24),MONTH($A24),1))</f>
        <v/>
      </c>
    </row>
    <row r="25">
      <c r="A25" s="9" t="n"/>
      <c r="B25" s="10" t="n"/>
      <c r="C25" s="10" t="n"/>
      <c r="D25" s="10" t="n"/>
      <c r="E25" s="10" t="n"/>
      <c r="F25" s="10" t="n"/>
      <c r="G25" s="10" t="n"/>
      <c r="H25" s="10" t="n"/>
      <c r="I25" s="11">
        <f>IF(ISBLANK($H25),"",INDEX(COA_Cashflow!$A$3:$A$200,MATCH($H25,COA_Cashflow!$B$3:$B$200,0)))</f>
        <v/>
      </c>
      <c r="J25" s="10" t="n"/>
      <c r="K25" s="10" t="n"/>
      <c r="L25" s="10" t="n"/>
      <c r="M25" s="10" t="n"/>
      <c r="N25" s="12" t="n"/>
      <c r="O25" s="13" t="n"/>
      <c r="P25" s="14">
        <f>IF(ISBLANK($N25),"",ROUND($N25*$O25,0))</f>
        <v/>
      </c>
      <c r="Q25" s="14">
        <f>IF(ISBLANK($N25),"",$N25+$P25)</f>
        <v/>
      </c>
      <c r="R25" s="10" t="n"/>
      <c r="S25" s="15">
        <f>IF(ISBLANK($A25),"",DATE(YEAR($A25),MONTH($A25),1))</f>
        <v/>
      </c>
    </row>
    <row r="26">
      <c r="A26" s="9" t="n"/>
      <c r="B26" s="10" t="n"/>
      <c r="C26" s="10" t="n"/>
      <c r="D26" s="10" t="n"/>
      <c r="E26" s="10" t="n"/>
      <c r="F26" s="10" t="n"/>
      <c r="G26" s="10" t="n"/>
      <c r="H26" s="10" t="n"/>
      <c r="I26" s="11">
        <f>IF(ISBLANK($H26),"",INDEX(COA_Cashflow!$A$3:$A$200,MATCH($H26,COA_Cashflow!$B$3:$B$200,0)))</f>
        <v/>
      </c>
      <c r="J26" s="10" t="n"/>
      <c r="K26" s="10" t="n"/>
      <c r="L26" s="10" t="n"/>
      <c r="M26" s="10" t="n"/>
      <c r="N26" s="12" t="n"/>
      <c r="O26" s="13" t="n"/>
      <c r="P26" s="14">
        <f>IF(ISBLANK($N26),"",ROUND($N26*$O26,0))</f>
        <v/>
      </c>
      <c r="Q26" s="14">
        <f>IF(ISBLANK($N26),"",$N26+$P26)</f>
        <v/>
      </c>
      <c r="R26" s="10" t="n"/>
      <c r="S26" s="15">
        <f>IF(ISBLANK($A26),"",DATE(YEAR($A26),MONTH($A26),1))</f>
        <v/>
      </c>
    </row>
    <row r="27">
      <c r="A27" s="9" t="n"/>
      <c r="B27" s="10" t="n"/>
      <c r="C27" s="10" t="n"/>
      <c r="D27" s="10" t="n"/>
      <c r="E27" s="10" t="n"/>
      <c r="F27" s="10" t="n"/>
      <c r="G27" s="10" t="n"/>
      <c r="H27" s="10" t="n"/>
      <c r="I27" s="11">
        <f>IF(ISBLANK($H27),"",INDEX(COA_Cashflow!$A$3:$A$200,MATCH($H27,COA_Cashflow!$B$3:$B$200,0)))</f>
        <v/>
      </c>
      <c r="J27" s="10" t="n"/>
      <c r="K27" s="10" t="n"/>
      <c r="L27" s="10" t="n"/>
      <c r="M27" s="10" t="n"/>
      <c r="N27" s="12" t="n"/>
      <c r="O27" s="13" t="n"/>
      <c r="P27" s="14">
        <f>IF(ISBLANK($N27),"",ROUND($N27*$O27,0))</f>
        <v/>
      </c>
      <c r="Q27" s="14">
        <f>IF(ISBLANK($N27),"",$N27+$P27)</f>
        <v/>
      </c>
      <c r="R27" s="10" t="n"/>
      <c r="S27" s="15">
        <f>IF(ISBLANK($A27),"",DATE(YEAR($A27),MONTH($A27),1))</f>
        <v/>
      </c>
    </row>
    <row r="28">
      <c r="A28" s="16" t="n"/>
      <c r="B28" s="11" t="n"/>
      <c r="C28" s="11" t="n"/>
      <c r="D28" s="11" t="n"/>
      <c r="E28" s="11" t="n"/>
      <c r="F28" s="11" t="n"/>
      <c r="G28" s="11" t="n"/>
      <c r="H28" s="11" t="n"/>
      <c r="I28" s="11">
        <f>IF(ISBLANK($H28),"",INDEX(COA_Cashflow!$A$3:$A$200,MATCH($H28,COA_Cashflow!$B$3:$B$200,0)))</f>
        <v/>
      </c>
      <c r="J28" s="11" t="n"/>
      <c r="K28" s="11" t="n"/>
      <c r="L28" s="11" t="n"/>
      <c r="M28" s="11" t="n"/>
      <c r="N28" s="14" t="n"/>
      <c r="O28" s="17" t="n"/>
      <c r="P28" s="14">
        <f>IF(ISBLANK($N28),"",ROUND($N28*$O28,0))</f>
        <v/>
      </c>
      <c r="Q28" s="14">
        <f>IF(ISBLANK($N28),"",$N28+$P28)</f>
        <v/>
      </c>
      <c r="R28" s="11" t="n"/>
      <c r="S28" s="15">
        <f>IF(ISBLANK($A28),"",DATE(YEAR($A28),MONTH($A28),1))</f>
        <v/>
      </c>
    </row>
    <row r="29">
      <c r="A29" s="16" t="n"/>
      <c r="B29" s="11" t="n"/>
      <c r="C29" s="11" t="n"/>
      <c r="D29" s="11" t="n"/>
      <c r="E29" s="11" t="n"/>
      <c r="F29" s="11" t="n"/>
      <c r="G29" s="11" t="n"/>
      <c r="H29" s="11" t="n"/>
      <c r="I29" s="11">
        <f>IF(ISBLANK($H29),"",INDEX(COA_Cashflow!$A$3:$A$200,MATCH($H29,COA_Cashflow!$B$3:$B$200,0)))</f>
        <v/>
      </c>
      <c r="J29" s="11" t="n"/>
      <c r="K29" s="11" t="n"/>
      <c r="L29" s="11" t="n"/>
      <c r="M29" s="11" t="n"/>
      <c r="N29" s="14" t="n"/>
      <c r="O29" s="17" t="n"/>
      <c r="P29" s="14">
        <f>IF(ISBLANK($N29),"",ROUND($N29*$O29,0))</f>
        <v/>
      </c>
      <c r="Q29" s="14">
        <f>IF(ISBLANK($N29),"",$N29+$P29)</f>
        <v/>
      </c>
      <c r="R29" s="11" t="n"/>
      <c r="S29" s="15">
        <f>IF(ISBLANK($A29),"",DATE(YEAR($A29),MONTH($A29),1))</f>
        <v/>
      </c>
    </row>
    <row r="30">
      <c r="A30" s="16" t="n"/>
      <c r="B30" s="11" t="n"/>
      <c r="C30" s="11" t="n"/>
      <c r="D30" s="11" t="n"/>
      <c r="E30" s="11" t="n"/>
      <c r="F30" s="11" t="n"/>
      <c r="G30" s="11" t="n"/>
      <c r="H30" s="11" t="n"/>
      <c r="I30" s="11">
        <f>IF(ISBLANK($H30),"",INDEX(COA_Cashflow!$A$3:$A$200,MATCH($H30,COA_Cashflow!$B$3:$B$200,0)))</f>
        <v/>
      </c>
      <c r="J30" s="11" t="n"/>
      <c r="K30" s="11" t="n"/>
      <c r="L30" s="11" t="n"/>
      <c r="M30" s="11" t="n"/>
      <c r="N30" s="14" t="n"/>
      <c r="O30" s="17" t="n"/>
      <c r="P30" s="14">
        <f>IF(ISBLANK($N30),"",ROUND($N30*$O30,0))</f>
        <v/>
      </c>
      <c r="Q30" s="14">
        <f>IF(ISBLANK($N30),"",$N30+$P30)</f>
        <v/>
      </c>
      <c r="R30" s="11" t="n"/>
      <c r="S30" s="15">
        <f>IF(ISBLANK($A30),"",DATE(YEAR($A30),MONTH($A30),1))</f>
        <v/>
      </c>
    </row>
    <row r="31">
      <c r="A31" s="16" t="n"/>
      <c r="B31" s="11" t="n"/>
      <c r="C31" s="11" t="n"/>
      <c r="D31" s="11" t="n"/>
      <c r="E31" s="11" t="n"/>
      <c r="F31" s="11" t="n"/>
      <c r="G31" s="11" t="n"/>
      <c r="H31" s="11" t="n"/>
      <c r="I31" s="11">
        <f>IF(ISBLANK($H31),"",INDEX(COA_Cashflow!$A$3:$A$200,MATCH($H31,COA_Cashflow!$B$3:$B$200,0)))</f>
        <v/>
      </c>
      <c r="J31" s="11" t="n"/>
      <c r="K31" s="11" t="n"/>
      <c r="L31" s="11" t="n"/>
      <c r="M31" s="11" t="n"/>
      <c r="N31" s="14" t="n"/>
      <c r="O31" s="17" t="n"/>
      <c r="P31" s="14">
        <f>IF(ISBLANK($N31),"",ROUND($N31*$O31,0))</f>
        <v/>
      </c>
      <c r="Q31" s="14">
        <f>IF(ISBLANK($N31),"",$N31+$P31)</f>
        <v/>
      </c>
      <c r="R31" s="11" t="n"/>
      <c r="S31" s="15">
        <f>IF(ISBLANK($A31),"",DATE(YEAR($A31),MONTH($A31),1))</f>
        <v/>
      </c>
    </row>
    <row r="32">
      <c r="A32" s="16" t="n"/>
      <c r="B32" s="11" t="n"/>
      <c r="C32" s="11" t="n"/>
      <c r="D32" s="11" t="n"/>
      <c r="E32" s="11" t="n"/>
      <c r="F32" s="11" t="n"/>
      <c r="G32" s="11" t="n"/>
      <c r="H32" s="11" t="n"/>
      <c r="I32" s="11">
        <f>IF(ISBLANK($H32),"",INDEX(COA_Cashflow!$A$3:$A$200,MATCH($H32,COA_Cashflow!$B$3:$B$200,0)))</f>
        <v/>
      </c>
      <c r="J32" s="11" t="n"/>
      <c r="K32" s="11" t="n"/>
      <c r="L32" s="11" t="n"/>
      <c r="M32" s="11" t="n"/>
      <c r="N32" s="14" t="n"/>
      <c r="O32" s="17" t="n"/>
      <c r="P32" s="14">
        <f>IF(ISBLANK($N32),"",ROUND($N32*$O32,0))</f>
        <v/>
      </c>
      <c r="Q32" s="14">
        <f>IF(ISBLANK($N32),"",$N32+$P32)</f>
        <v/>
      </c>
      <c r="R32" s="11" t="n"/>
      <c r="S32" s="15">
        <f>IF(ISBLANK($A32),"",DATE(YEAR($A32),MONTH($A32),1))</f>
        <v/>
      </c>
    </row>
    <row r="33">
      <c r="A33" s="16" t="n"/>
      <c r="B33" s="11" t="n"/>
      <c r="C33" s="11" t="n"/>
      <c r="D33" s="11" t="n"/>
      <c r="E33" s="11" t="n"/>
      <c r="F33" s="11" t="n"/>
      <c r="G33" s="11" t="n"/>
      <c r="H33" s="11" t="n"/>
      <c r="I33" s="11">
        <f>IF(ISBLANK($H33),"",INDEX(COA_Cashflow!$A$3:$A$200,MATCH($H33,COA_Cashflow!$B$3:$B$200,0)))</f>
        <v/>
      </c>
      <c r="J33" s="11" t="n"/>
      <c r="K33" s="11" t="n"/>
      <c r="L33" s="11" t="n"/>
      <c r="M33" s="11" t="n"/>
      <c r="N33" s="14" t="n"/>
      <c r="O33" s="17" t="n"/>
      <c r="P33" s="14">
        <f>IF(ISBLANK($N33),"",ROUND($N33*$O33,0))</f>
        <v/>
      </c>
      <c r="Q33" s="14">
        <f>IF(ISBLANK($N33),"",$N33+$P33)</f>
        <v/>
      </c>
      <c r="R33" s="11" t="n"/>
      <c r="S33" s="15">
        <f>IF(ISBLANK($A33),"",DATE(YEAR($A33),MONTH($A33),1))</f>
        <v/>
      </c>
    </row>
    <row r="34">
      <c r="A34" s="16" t="n"/>
      <c r="B34" s="11" t="n"/>
      <c r="C34" s="11" t="n"/>
      <c r="D34" s="11" t="n"/>
      <c r="E34" s="11" t="n"/>
      <c r="F34" s="11" t="n"/>
      <c r="G34" s="11" t="n"/>
      <c r="H34" s="11" t="n"/>
      <c r="I34" s="11">
        <f>IF(ISBLANK($H34),"",INDEX(COA_Cashflow!$A$3:$A$200,MATCH($H34,COA_Cashflow!$B$3:$B$200,0)))</f>
        <v/>
      </c>
      <c r="J34" s="11" t="n"/>
      <c r="K34" s="11" t="n"/>
      <c r="L34" s="11" t="n"/>
      <c r="M34" s="11" t="n"/>
      <c r="N34" s="14" t="n"/>
      <c r="O34" s="17" t="n"/>
      <c r="P34" s="14">
        <f>IF(ISBLANK($N34),"",ROUND($N34*$O34,0))</f>
        <v/>
      </c>
      <c r="Q34" s="14">
        <f>IF(ISBLANK($N34),"",$N34+$P34)</f>
        <v/>
      </c>
      <c r="R34" s="11" t="n"/>
      <c r="S34" s="15">
        <f>IF(ISBLANK($A34),"",DATE(YEAR($A34),MONTH($A34),1))</f>
        <v/>
      </c>
    </row>
    <row r="35">
      <c r="A35" s="16" t="n"/>
      <c r="B35" s="11" t="n"/>
      <c r="C35" s="11" t="n"/>
      <c r="D35" s="11" t="n"/>
      <c r="E35" s="11" t="n"/>
      <c r="F35" s="11" t="n"/>
      <c r="G35" s="11" t="n"/>
      <c r="H35" s="11" t="n"/>
      <c r="I35" s="11">
        <f>IF(ISBLANK($H35),"",INDEX(COA_Cashflow!$A$3:$A$200,MATCH($H35,COA_Cashflow!$B$3:$B$200,0)))</f>
        <v/>
      </c>
      <c r="J35" s="11" t="n"/>
      <c r="K35" s="11" t="n"/>
      <c r="L35" s="11" t="n"/>
      <c r="M35" s="11" t="n"/>
      <c r="N35" s="14" t="n"/>
      <c r="O35" s="17" t="n"/>
      <c r="P35" s="14">
        <f>IF(ISBLANK($N35),"",ROUND($N35*$O35,0))</f>
        <v/>
      </c>
      <c r="Q35" s="14">
        <f>IF(ISBLANK($N35),"",$N35+$P35)</f>
        <v/>
      </c>
      <c r="R35" s="11" t="n"/>
      <c r="S35" s="15">
        <f>IF(ISBLANK($A35),"",DATE(YEAR($A35),MONTH($A35),1))</f>
        <v/>
      </c>
    </row>
    <row r="36">
      <c r="A36" s="16" t="n"/>
      <c r="B36" s="11" t="n"/>
      <c r="C36" s="11" t="n"/>
      <c r="D36" s="11" t="n"/>
      <c r="E36" s="11" t="n"/>
      <c r="F36" s="11" t="n"/>
      <c r="G36" s="11" t="n"/>
      <c r="H36" s="11" t="n"/>
      <c r="I36" s="11">
        <f>IF(ISBLANK($H36),"",INDEX(COA_Cashflow!$A$3:$A$200,MATCH($H36,COA_Cashflow!$B$3:$B$200,0)))</f>
        <v/>
      </c>
      <c r="J36" s="11" t="n"/>
      <c r="K36" s="11" t="n"/>
      <c r="L36" s="11" t="n"/>
      <c r="M36" s="11" t="n"/>
      <c r="N36" s="14" t="n"/>
      <c r="O36" s="17" t="n"/>
      <c r="P36" s="14">
        <f>IF(ISBLANK($N36),"",ROUND($N36*$O36,0))</f>
        <v/>
      </c>
      <c r="Q36" s="14">
        <f>IF(ISBLANK($N36),"",$N36+$P36)</f>
        <v/>
      </c>
      <c r="R36" s="11" t="n"/>
      <c r="S36" s="15">
        <f>IF(ISBLANK($A36),"",DATE(YEAR($A36),MONTH($A36),1))</f>
        <v/>
      </c>
    </row>
    <row r="37">
      <c r="A37" s="16" t="n"/>
      <c r="B37" s="11" t="n"/>
      <c r="C37" s="11" t="n"/>
      <c r="D37" s="11" t="n"/>
      <c r="E37" s="11" t="n"/>
      <c r="F37" s="11" t="n"/>
      <c r="G37" s="11" t="n"/>
      <c r="H37" s="11" t="n"/>
      <c r="I37" s="11">
        <f>IF(ISBLANK($H37),"",INDEX(COA_Cashflow!$A$3:$A$200,MATCH($H37,COA_Cashflow!$B$3:$B$200,0)))</f>
        <v/>
      </c>
      <c r="J37" s="11" t="n"/>
      <c r="K37" s="11" t="n"/>
      <c r="L37" s="11" t="n"/>
      <c r="M37" s="11" t="n"/>
      <c r="N37" s="14" t="n"/>
      <c r="O37" s="17" t="n"/>
      <c r="P37" s="14">
        <f>IF(ISBLANK($N37),"",ROUND($N37*$O37,0))</f>
        <v/>
      </c>
      <c r="Q37" s="14">
        <f>IF(ISBLANK($N37),"",$N37+$P37)</f>
        <v/>
      </c>
      <c r="R37" s="11" t="n"/>
      <c r="S37" s="15">
        <f>IF(ISBLANK($A37),"",DATE(YEAR($A37),MONTH($A37),1))</f>
        <v/>
      </c>
    </row>
    <row r="38">
      <c r="A38" s="16" t="n"/>
      <c r="B38" s="11" t="n"/>
      <c r="C38" s="11" t="n"/>
      <c r="D38" s="11" t="n"/>
      <c r="E38" s="11" t="n"/>
      <c r="F38" s="11" t="n"/>
      <c r="G38" s="11" t="n"/>
      <c r="H38" s="11" t="n"/>
      <c r="I38" s="11">
        <f>IF(ISBLANK($H38),"",INDEX(COA_Cashflow!$A$3:$A$200,MATCH($H38,COA_Cashflow!$B$3:$B$200,0)))</f>
        <v/>
      </c>
      <c r="J38" s="11" t="n"/>
      <c r="K38" s="11" t="n"/>
      <c r="L38" s="11" t="n"/>
      <c r="M38" s="11" t="n"/>
      <c r="N38" s="14" t="n"/>
      <c r="O38" s="17" t="n"/>
      <c r="P38" s="14">
        <f>IF(ISBLANK($N38),"",ROUND($N38*$O38,0))</f>
        <v/>
      </c>
      <c r="Q38" s="14">
        <f>IF(ISBLANK($N38),"",$N38+$P38)</f>
        <v/>
      </c>
      <c r="R38" s="11" t="n"/>
      <c r="S38" s="15">
        <f>IF(ISBLANK($A38),"",DATE(YEAR($A38),MONTH($A38),1))</f>
        <v/>
      </c>
    </row>
    <row r="39">
      <c r="A39" s="16" t="n"/>
      <c r="B39" s="11" t="n"/>
      <c r="C39" s="11" t="n"/>
      <c r="D39" s="11" t="n"/>
      <c r="E39" s="11" t="n"/>
      <c r="F39" s="11" t="n"/>
      <c r="G39" s="11" t="n"/>
      <c r="H39" s="11" t="n"/>
      <c r="I39" s="11">
        <f>IF(ISBLANK($H39),"",INDEX(COA_Cashflow!$A$3:$A$200,MATCH($H39,COA_Cashflow!$B$3:$B$200,0)))</f>
        <v/>
      </c>
      <c r="J39" s="11" t="n"/>
      <c r="K39" s="11" t="n"/>
      <c r="L39" s="11" t="n"/>
      <c r="M39" s="11" t="n"/>
      <c r="N39" s="14" t="n"/>
      <c r="O39" s="17" t="n"/>
      <c r="P39" s="14">
        <f>IF(ISBLANK($N39),"",ROUND($N39*$O39,0))</f>
        <v/>
      </c>
      <c r="Q39" s="14">
        <f>IF(ISBLANK($N39),"",$N39+$P39)</f>
        <v/>
      </c>
      <c r="R39" s="11" t="n"/>
      <c r="S39" s="15">
        <f>IF(ISBLANK($A39),"",DATE(YEAR($A39),MONTH($A39),1))</f>
        <v/>
      </c>
    </row>
    <row r="40">
      <c r="A40" s="16" t="n"/>
      <c r="B40" s="11" t="n"/>
      <c r="C40" s="11" t="n"/>
      <c r="D40" s="11" t="n"/>
      <c r="E40" s="11" t="n"/>
      <c r="F40" s="11" t="n"/>
      <c r="G40" s="11" t="n"/>
      <c r="H40" s="11" t="n"/>
      <c r="I40" s="11">
        <f>IF(ISBLANK($H40),"",INDEX(COA_Cashflow!$A$3:$A$200,MATCH($H40,COA_Cashflow!$B$3:$B$200,0)))</f>
        <v/>
      </c>
      <c r="J40" s="11" t="n"/>
      <c r="K40" s="11" t="n"/>
      <c r="L40" s="11" t="n"/>
      <c r="M40" s="11" t="n"/>
      <c r="N40" s="14" t="n"/>
      <c r="O40" s="17" t="n"/>
      <c r="P40" s="14">
        <f>IF(ISBLANK($N40),"",ROUND($N40*$O40,0))</f>
        <v/>
      </c>
      <c r="Q40" s="14">
        <f>IF(ISBLANK($N40),"",$N40+$P40)</f>
        <v/>
      </c>
      <c r="R40" s="11" t="n"/>
      <c r="S40" s="15">
        <f>IF(ISBLANK($A40),"",DATE(YEAR($A40),MONTH($A40),1))</f>
        <v/>
      </c>
    </row>
    <row r="41">
      <c r="A41" s="16" t="n"/>
      <c r="B41" s="11" t="n"/>
      <c r="C41" s="11" t="n"/>
      <c r="D41" s="11" t="n"/>
      <c r="E41" s="11" t="n"/>
      <c r="F41" s="11" t="n"/>
      <c r="G41" s="11" t="n"/>
      <c r="H41" s="11" t="n"/>
      <c r="I41" s="11">
        <f>IF(ISBLANK($H41),"",INDEX(COA_Cashflow!$A$3:$A$200,MATCH($H41,COA_Cashflow!$B$3:$B$200,0)))</f>
        <v/>
      </c>
      <c r="J41" s="11" t="n"/>
      <c r="K41" s="11" t="n"/>
      <c r="L41" s="11" t="n"/>
      <c r="M41" s="11" t="n"/>
      <c r="N41" s="14" t="n"/>
      <c r="O41" s="17" t="n"/>
      <c r="P41" s="14">
        <f>IF(ISBLANK($N41),"",ROUND($N41*$O41,0))</f>
        <v/>
      </c>
      <c r="Q41" s="14">
        <f>IF(ISBLANK($N41),"",$N41+$P41)</f>
        <v/>
      </c>
      <c r="R41" s="11" t="n"/>
      <c r="S41" s="15">
        <f>IF(ISBLANK($A41),"",DATE(YEAR($A41),MONTH($A41),1))</f>
        <v/>
      </c>
    </row>
    <row r="42">
      <c r="A42" s="16" t="n"/>
      <c r="B42" s="11" t="n"/>
      <c r="C42" s="11" t="n"/>
      <c r="D42" s="11" t="n"/>
      <c r="E42" s="11" t="n"/>
      <c r="F42" s="11" t="n"/>
      <c r="G42" s="11" t="n"/>
      <c r="H42" s="11" t="n"/>
      <c r="I42" s="11">
        <f>IF(ISBLANK($H42),"",INDEX(COA_Cashflow!$A$3:$A$200,MATCH($H42,COA_Cashflow!$B$3:$B$200,0)))</f>
        <v/>
      </c>
      <c r="J42" s="11" t="n"/>
      <c r="K42" s="11" t="n"/>
      <c r="L42" s="11" t="n"/>
      <c r="M42" s="11" t="n"/>
      <c r="N42" s="14" t="n"/>
      <c r="O42" s="17" t="n"/>
      <c r="P42" s="14">
        <f>IF(ISBLANK($N42),"",ROUND($N42*$O42,0))</f>
        <v/>
      </c>
      <c r="Q42" s="14">
        <f>IF(ISBLANK($N42),"",$N42+$P42)</f>
        <v/>
      </c>
      <c r="R42" s="11" t="n"/>
      <c r="S42" s="15">
        <f>IF(ISBLANK($A42),"",DATE(YEAR($A42),MONTH($A42),1))</f>
        <v/>
      </c>
    </row>
    <row r="43">
      <c r="A43" s="16" t="n"/>
      <c r="B43" s="11" t="n"/>
      <c r="C43" s="11" t="n"/>
      <c r="D43" s="11" t="n"/>
      <c r="E43" s="11" t="n"/>
      <c r="F43" s="11" t="n"/>
      <c r="G43" s="11" t="n"/>
      <c r="H43" s="11" t="n"/>
      <c r="I43" s="11">
        <f>IF(ISBLANK($H43),"",INDEX(COA_Cashflow!$A$3:$A$200,MATCH($H43,COA_Cashflow!$B$3:$B$200,0)))</f>
        <v/>
      </c>
      <c r="J43" s="11" t="n"/>
      <c r="K43" s="11" t="n"/>
      <c r="L43" s="11" t="n"/>
      <c r="M43" s="11" t="n"/>
      <c r="N43" s="14" t="n"/>
      <c r="O43" s="17" t="n"/>
      <c r="P43" s="14">
        <f>IF(ISBLANK($N43),"",ROUND($N43*$O43,0))</f>
        <v/>
      </c>
      <c r="Q43" s="14">
        <f>IF(ISBLANK($N43),"",$N43+$P43)</f>
        <v/>
      </c>
      <c r="R43" s="11" t="n"/>
      <c r="S43" s="15">
        <f>IF(ISBLANK($A43),"",DATE(YEAR($A43),MONTH($A43),1))</f>
        <v/>
      </c>
    </row>
    <row r="44">
      <c r="A44" s="16" t="n"/>
      <c r="B44" s="11" t="n"/>
      <c r="C44" s="11" t="n"/>
      <c r="D44" s="11" t="n"/>
      <c r="E44" s="11" t="n"/>
      <c r="F44" s="11" t="n"/>
      <c r="G44" s="11" t="n"/>
      <c r="H44" s="11" t="n"/>
      <c r="I44" s="11">
        <f>IF(ISBLANK($H44),"",INDEX(COA_Cashflow!$A$3:$A$200,MATCH($H44,COA_Cashflow!$B$3:$B$200,0)))</f>
        <v/>
      </c>
      <c r="J44" s="11" t="n"/>
      <c r="K44" s="11" t="n"/>
      <c r="L44" s="11" t="n"/>
      <c r="M44" s="11" t="n"/>
      <c r="N44" s="14" t="n"/>
      <c r="O44" s="17" t="n"/>
      <c r="P44" s="14">
        <f>IF(ISBLANK($N44),"",ROUND($N44*$O44,0))</f>
        <v/>
      </c>
      <c r="Q44" s="14">
        <f>IF(ISBLANK($N44),"",$N44+$P44)</f>
        <v/>
      </c>
      <c r="R44" s="11" t="n"/>
      <c r="S44" s="15">
        <f>IF(ISBLANK($A44),"",DATE(YEAR($A44),MONTH($A44),1))</f>
        <v/>
      </c>
    </row>
    <row r="45">
      <c r="A45" s="16" t="n"/>
      <c r="B45" s="11" t="n"/>
      <c r="C45" s="11" t="n"/>
      <c r="D45" s="11" t="n"/>
      <c r="E45" s="11" t="n"/>
      <c r="F45" s="11" t="n"/>
      <c r="G45" s="11" t="n"/>
      <c r="H45" s="11" t="n"/>
      <c r="I45" s="11">
        <f>IF(ISBLANK($H45),"",INDEX(COA_Cashflow!$A$3:$A$200,MATCH($H45,COA_Cashflow!$B$3:$B$200,0)))</f>
        <v/>
      </c>
      <c r="J45" s="11" t="n"/>
      <c r="K45" s="11" t="n"/>
      <c r="L45" s="11" t="n"/>
      <c r="M45" s="11" t="n"/>
      <c r="N45" s="14" t="n"/>
      <c r="O45" s="17" t="n"/>
      <c r="P45" s="14">
        <f>IF(ISBLANK($N45),"",ROUND($N45*$O45,0))</f>
        <v/>
      </c>
      <c r="Q45" s="14">
        <f>IF(ISBLANK($N45),"",$N45+$P45)</f>
        <v/>
      </c>
      <c r="R45" s="11" t="n"/>
      <c r="S45" s="15">
        <f>IF(ISBLANK($A45),"",DATE(YEAR($A45),MONTH($A45),1))</f>
        <v/>
      </c>
    </row>
    <row r="46">
      <c r="A46" s="16" t="n"/>
      <c r="B46" s="11" t="n"/>
      <c r="C46" s="11" t="n"/>
      <c r="D46" s="11" t="n"/>
      <c r="E46" s="11" t="n"/>
      <c r="F46" s="11" t="n"/>
      <c r="G46" s="11" t="n"/>
      <c r="H46" s="11" t="n"/>
      <c r="I46" s="11">
        <f>IF(ISBLANK($H46),"",INDEX(COA_Cashflow!$A$3:$A$200,MATCH($H46,COA_Cashflow!$B$3:$B$200,0)))</f>
        <v/>
      </c>
      <c r="J46" s="11" t="n"/>
      <c r="K46" s="11" t="n"/>
      <c r="L46" s="11" t="n"/>
      <c r="M46" s="11" t="n"/>
      <c r="N46" s="14" t="n"/>
      <c r="O46" s="17" t="n"/>
      <c r="P46" s="14">
        <f>IF(ISBLANK($N46),"",ROUND($N46*$O46,0))</f>
        <v/>
      </c>
      <c r="Q46" s="14">
        <f>IF(ISBLANK($N46),"",$N46+$P46)</f>
        <v/>
      </c>
      <c r="R46" s="11" t="n"/>
      <c r="S46" s="15">
        <f>IF(ISBLANK($A46),"",DATE(YEAR($A46),MONTH($A46),1))</f>
        <v/>
      </c>
    </row>
    <row r="47">
      <c r="A47" s="16" t="n"/>
      <c r="B47" s="11" t="n"/>
      <c r="C47" s="11" t="n"/>
      <c r="D47" s="11" t="n"/>
      <c r="E47" s="11" t="n"/>
      <c r="F47" s="11" t="n"/>
      <c r="G47" s="11" t="n"/>
      <c r="H47" s="11" t="n"/>
      <c r="I47" s="11">
        <f>IF(ISBLANK($H47),"",INDEX(COA_Cashflow!$A$3:$A$200,MATCH($H47,COA_Cashflow!$B$3:$B$200,0)))</f>
        <v/>
      </c>
      <c r="J47" s="11" t="n"/>
      <c r="K47" s="11" t="n"/>
      <c r="L47" s="11" t="n"/>
      <c r="M47" s="11" t="n"/>
      <c r="N47" s="14" t="n"/>
      <c r="O47" s="17" t="n"/>
      <c r="P47" s="14">
        <f>IF(ISBLANK($N47),"",ROUND($N47*$O47,0))</f>
        <v/>
      </c>
      <c r="Q47" s="14">
        <f>IF(ISBLANK($N47),"",$N47+$P47)</f>
        <v/>
      </c>
      <c r="R47" s="11" t="n"/>
      <c r="S47" s="15">
        <f>IF(ISBLANK($A47),"",DATE(YEAR($A47),MONTH($A47),1))</f>
        <v/>
      </c>
    </row>
    <row r="48">
      <c r="A48" s="16" t="n"/>
      <c r="B48" s="11" t="n"/>
      <c r="C48" s="11" t="n"/>
      <c r="D48" s="11" t="n"/>
      <c r="E48" s="11" t="n"/>
      <c r="F48" s="11" t="n"/>
      <c r="G48" s="11" t="n"/>
      <c r="H48" s="11" t="n"/>
      <c r="I48" s="11">
        <f>IF(ISBLANK($H48),"",INDEX(COA_Cashflow!$A$3:$A$200,MATCH($H48,COA_Cashflow!$B$3:$B$200,0)))</f>
        <v/>
      </c>
      <c r="J48" s="11" t="n"/>
      <c r="K48" s="11" t="n"/>
      <c r="L48" s="11" t="n"/>
      <c r="M48" s="11" t="n"/>
      <c r="N48" s="14" t="n"/>
      <c r="O48" s="17" t="n"/>
      <c r="P48" s="14">
        <f>IF(ISBLANK($N48),"",ROUND($N48*$O48,0))</f>
        <v/>
      </c>
      <c r="Q48" s="14">
        <f>IF(ISBLANK($N48),"",$N48+$P48)</f>
        <v/>
      </c>
      <c r="R48" s="11" t="n"/>
      <c r="S48" s="15">
        <f>IF(ISBLANK($A48),"",DATE(YEAR($A48),MONTH($A48),1))</f>
        <v/>
      </c>
    </row>
    <row r="49">
      <c r="A49" s="16" t="n"/>
      <c r="B49" s="11" t="n"/>
      <c r="C49" s="11" t="n"/>
      <c r="D49" s="11" t="n"/>
      <c r="E49" s="11" t="n"/>
      <c r="F49" s="11" t="n"/>
      <c r="G49" s="11" t="n"/>
      <c r="H49" s="11" t="n"/>
      <c r="I49" s="11">
        <f>IF(ISBLANK($H49),"",INDEX(COA_Cashflow!$A$3:$A$200,MATCH($H49,COA_Cashflow!$B$3:$B$200,0)))</f>
        <v/>
      </c>
      <c r="J49" s="11" t="n"/>
      <c r="K49" s="11" t="n"/>
      <c r="L49" s="11" t="n"/>
      <c r="M49" s="11" t="n"/>
      <c r="N49" s="14" t="n"/>
      <c r="O49" s="17" t="n"/>
      <c r="P49" s="14">
        <f>IF(ISBLANK($N49),"",ROUND($N49*$O49,0))</f>
        <v/>
      </c>
      <c r="Q49" s="14">
        <f>IF(ISBLANK($N49),"",$N49+$P49)</f>
        <v/>
      </c>
      <c r="R49" s="11" t="n"/>
      <c r="S49" s="15">
        <f>IF(ISBLANK($A49),"",DATE(YEAR($A49),MONTH($A49),1))</f>
        <v/>
      </c>
    </row>
    <row r="50">
      <c r="A50" s="16" t="n"/>
      <c r="B50" s="11" t="n"/>
      <c r="C50" s="11" t="n"/>
      <c r="D50" s="11" t="n"/>
      <c r="E50" s="11" t="n"/>
      <c r="F50" s="11" t="n"/>
      <c r="G50" s="11" t="n"/>
      <c r="H50" s="11" t="n"/>
      <c r="I50" s="11">
        <f>IF(ISBLANK($H50),"",INDEX(COA_Cashflow!$A$3:$A$200,MATCH($H50,COA_Cashflow!$B$3:$B$200,0)))</f>
        <v/>
      </c>
      <c r="J50" s="11" t="n"/>
      <c r="K50" s="11" t="n"/>
      <c r="L50" s="11" t="n"/>
      <c r="M50" s="11" t="n"/>
      <c r="N50" s="14" t="n"/>
      <c r="O50" s="17" t="n"/>
      <c r="P50" s="14">
        <f>IF(ISBLANK($N50),"",ROUND($N50*$O50,0))</f>
        <v/>
      </c>
      <c r="Q50" s="14">
        <f>IF(ISBLANK($N50),"",$N50+$P50)</f>
        <v/>
      </c>
      <c r="R50" s="11" t="n"/>
      <c r="S50" s="15">
        <f>IF(ISBLANK($A50),"",DATE(YEAR($A50),MONTH($A50),1))</f>
        <v/>
      </c>
    </row>
    <row r="51">
      <c r="A51" s="16" t="n"/>
      <c r="B51" s="11" t="n"/>
      <c r="C51" s="11" t="n"/>
      <c r="D51" s="11" t="n"/>
      <c r="E51" s="11" t="n"/>
      <c r="F51" s="11" t="n"/>
      <c r="G51" s="11" t="n"/>
      <c r="H51" s="11" t="n"/>
      <c r="I51" s="11">
        <f>IF(ISBLANK($H51),"",INDEX(COA_Cashflow!$A$3:$A$200,MATCH($H51,COA_Cashflow!$B$3:$B$200,0)))</f>
        <v/>
      </c>
      <c r="J51" s="11" t="n"/>
      <c r="K51" s="11" t="n"/>
      <c r="L51" s="11" t="n"/>
      <c r="M51" s="11" t="n"/>
      <c r="N51" s="14" t="n"/>
      <c r="O51" s="17" t="n"/>
      <c r="P51" s="14">
        <f>IF(ISBLANK($N51),"",ROUND($N51*$O51,0))</f>
        <v/>
      </c>
      <c r="Q51" s="14">
        <f>IF(ISBLANK($N51),"",$N51+$P51)</f>
        <v/>
      </c>
      <c r="R51" s="11" t="n"/>
      <c r="S51" s="15">
        <f>IF(ISBLANK($A51),"",DATE(YEAR($A51),MONTH($A51),1))</f>
        <v/>
      </c>
    </row>
    <row r="52">
      <c r="A52" s="16" t="n"/>
      <c r="B52" s="11" t="n"/>
      <c r="C52" s="11" t="n"/>
      <c r="D52" s="11" t="n"/>
      <c r="E52" s="11" t="n"/>
      <c r="F52" s="11" t="n"/>
      <c r="G52" s="11" t="n"/>
      <c r="H52" s="11" t="n"/>
      <c r="I52" s="11">
        <f>IF(ISBLANK($H52),"",INDEX(COA_Cashflow!$A$3:$A$200,MATCH($H52,COA_Cashflow!$B$3:$B$200,0)))</f>
        <v/>
      </c>
      <c r="J52" s="11" t="n"/>
      <c r="K52" s="11" t="n"/>
      <c r="L52" s="11" t="n"/>
      <c r="M52" s="11" t="n"/>
      <c r="N52" s="14" t="n"/>
      <c r="O52" s="17" t="n"/>
      <c r="P52" s="14">
        <f>IF(ISBLANK($N52),"",ROUND($N52*$O52,0))</f>
        <v/>
      </c>
      <c r="Q52" s="14">
        <f>IF(ISBLANK($N52),"",$N52+$P52)</f>
        <v/>
      </c>
      <c r="R52" s="11" t="n"/>
      <c r="S52" s="15">
        <f>IF(ISBLANK($A52),"",DATE(YEAR($A52),MONTH($A52),1))</f>
        <v/>
      </c>
    </row>
    <row r="53">
      <c r="A53" s="16" t="n"/>
      <c r="B53" s="11" t="n"/>
      <c r="C53" s="11" t="n"/>
      <c r="D53" s="11" t="n"/>
      <c r="E53" s="11" t="n"/>
      <c r="F53" s="11" t="n"/>
      <c r="G53" s="11" t="n"/>
      <c r="H53" s="11" t="n"/>
      <c r="I53" s="11">
        <f>IF(ISBLANK($H53),"",INDEX(COA_Cashflow!$A$3:$A$200,MATCH($H53,COA_Cashflow!$B$3:$B$200,0)))</f>
        <v/>
      </c>
      <c r="J53" s="11" t="n"/>
      <c r="K53" s="11" t="n"/>
      <c r="L53" s="11" t="n"/>
      <c r="M53" s="11" t="n"/>
      <c r="N53" s="14" t="n"/>
      <c r="O53" s="17" t="n"/>
      <c r="P53" s="14">
        <f>IF(ISBLANK($N53),"",ROUND($N53*$O53,0))</f>
        <v/>
      </c>
      <c r="Q53" s="14">
        <f>IF(ISBLANK($N53),"",$N53+$P53)</f>
        <v/>
      </c>
      <c r="R53" s="11" t="n"/>
      <c r="S53" s="15">
        <f>IF(ISBLANK($A53),"",DATE(YEAR($A53),MONTH($A53),1))</f>
        <v/>
      </c>
    </row>
    <row r="54">
      <c r="A54" s="16" t="n"/>
      <c r="B54" s="11" t="n"/>
      <c r="C54" s="11" t="n"/>
      <c r="D54" s="11" t="n"/>
      <c r="E54" s="11" t="n"/>
      <c r="F54" s="11" t="n"/>
      <c r="G54" s="11" t="n"/>
      <c r="H54" s="11" t="n"/>
      <c r="I54" s="11">
        <f>IF(ISBLANK($H54),"",INDEX(COA_Cashflow!$A$3:$A$200,MATCH($H54,COA_Cashflow!$B$3:$B$200,0)))</f>
        <v/>
      </c>
      <c r="J54" s="11" t="n"/>
      <c r="K54" s="11" t="n"/>
      <c r="L54" s="11" t="n"/>
      <c r="M54" s="11" t="n"/>
      <c r="N54" s="14" t="n"/>
      <c r="O54" s="17" t="n"/>
      <c r="P54" s="14">
        <f>IF(ISBLANK($N54),"",ROUND($N54*$O54,0))</f>
        <v/>
      </c>
      <c r="Q54" s="14">
        <f>IF(ISBLANK($N54),"",$N54+$P54)</f>
        <v/>
      </c>
      <c r="R54" s="11" t="n"/>
      <c r="S54" s="15">
        <f>IF(ISBLANK($A54),"",DATE(YEAR($A54),MONTH($A54),1))</f>
        <v/>
      </c>
    </row>
    <row r="55">
      <c r="A55" s="16" t="n"/>
      <c r="B55" s="11" t="n"/>
      <c r="C55" s="11" t="n"/>
      <c r="D55" s="11" t="n"/>
      <c r="E55" s="11" t="n"/>
      <c r="F55" s="11" t="n"/>
      <c r="G55" s="11" t="n"/>
      <c r="H55" s="11" t="n"/>
      <c r="I55" s="11">
        <f>IF(ISBLANK($H55),"",INDEX(COA_Cashflow!$A$3:$A$200,MATCH($H55,COA_Cashflow!$B$3:$B$200,0)))</f>
        <v/>
      </c>
      <c r="J55" s="11" t="n"/>
      <c r="K55" s="11" t="n"/>
      <c r="L55" s="11" t="n"/>
      <c r="M55" s="11" t="n"/>
      <c r="N55" s="14" t="n"/>
      <c r="O55" s="17" t="n"/>
      <c r="P55" s="14">
        <f>IF(ISBLANK($N55),"",ROUND($N55*$O55,0))</f>
        <v/>
      </c>
      <c r="Q55" s="14">
        <f>IF(ISBLANK($N55),"",$N55+$P55)</f>
        <v/>
      </c>
      <c r="R55" s="11" t="n"/>
      <c r="S55" s="15">
        <f>IF(ISBLANK($A55),"",DATE(YEAR($A55),MONTH($A55),1))</f>
        <v/>
      </c>
    </row>
    <row r="56">
      <c r="A56" s="16" t="n"/>
      <c r="B56" s="11" t="n"/>
      <c r="C56" s="11" t="n"/>
      <c r="D56" s="11" t="n"/>
      <c r="E56" s="11" t="n"/>
      <c r="F56" s="11" t="n"/>
      <c r="G56" s="11" t="n"/>
      <c r="H56" s="11" t="n"/>
      <c r="I56" s="11">
        <f>IF(ISBLANK($H56),"",INDEX(COA_Cashflow!$A$3:$A$200,MATCH($H56,COA_Cashflow!$B$3:$B$200,0)))</f>
        <v/>
      </c>
      <c r="J56" s="11" t="n"/>
      <c r="K56" s="11" t="n"/>
      <c r="L56" s="11" t="n"/>
      <c r="M56" s="11" t="n"/>
      <c r="N56" s="14" t="n"/>
      <c r="O56" s="17" t="n"/>
      <c r="P56" s="14">
        <f>IF(ISBLANK($N56),"",ROUND($N56*$O56,0))</f>
        <v/>
      </c>
      <c r="Q56" s="14">
        <f>IF(ISBLANK($N56),"",$N56+$P56)</f>
        <v/>
      </c>
      <c r="R56" s="11" t="n"/>
      <c r="S56" s="15">
        <f>IF(ISBLANK($A56),"",DATE(YEAR($A56),MONTH($A56),1))</f>
        <v/>
      </c>
    </row>
    <row r="57">
      <c r="A57" s="16" t="n"/>
      <c r="B57" s="11" t="n"/>
      <c r="C57" s="11" t="n"/>
      <c r="D57" s="11" t="n"/>
      <c r="E57" s="11" t="n"/>
      <c r="F57" s="11" t="n"/>
      <c r="G57" s="11" t="n"/>
      <c r="H57" s="11" t="n"/>
      <c r="I57" s="11">
        <f>IF(ISBLANK($H57),"",INDEX(COA_Cashflow!$A$3:$A$200,MATCH($H57,COA_Cashflow!$B$3:$B$200,0)))</f>
        <v/>
      </c>
      <c r="J57" s="11" t="n"/>
      <c r="K57" s="11" t="n"/>
      <c r="L57" s="11" t="n"/>
      <c r="M57" s="11" t="n"/>
      <c r="N57" s="14" t="n"/>
      <c r="O57" s="17" t="n"/>
      <c r="P57" s="14">
        <f>IF(ISBLANK($N57),"",ROUND($N57*$O57,0))</f>
        <v/>
      </c>
      <c r="Q57" s="14">
        <f>IF(ISBLANK($N57),"",$N57+$P57)</f>
        <v/>
      </c>
      <c r="R57" s="11" t="n"/>
      <c r="S57" s="15">
        <f>IF(ISBLANK($A57),"",DATE(YEAR($A57),MONTH($A57),1))</f>
        <v/>
      </c>
    </row>
    <row r="58">
      <c r="A58" s="16" t="n"/>
      <c r="B58" s="11" t="n"/>
      <c r="C58" s="11" t="n"/>
      <c r="D58" s="11" t="n"/>
      <c r="E58" s="11" t="n"/>
      <c r="F58" s="11" t="n"/>
      <c r="G58" s="11" t="n"/>
      <c r="H58" s="11" t="n"/>
      <c r="I58" s="11">
        <f>IF(ISBLANK($H58),"",INDEX(COA_Cashflow!$A$3:$A$200,MATCH($H58,COA_Cashflow!$B$3:$B$200,0)))</f>
        <v/>
      </c>
      <c r="J58" s="11" t="n"/>
      <c r="K58" s="11" t="n"/>
      <c r="L58" s="11" t="n"/>
      <c r="M58" s="11" t="n"/>
      <c r="N58" s="14" t="n"/>
      <c r="O58" s="17" t="n"/>
      <c r="P58" s="14">
        <f>IF(ISBLANK($N58),"",ROUND($N58*$O58,0))</f>
        <v/>
      </c>
      <c r="Q58" s="14">
        <f>IF(ISBLANK($N58),"",$N58+$P58)</f>
        <v/>
      </c>
      <c r="R58" s="11" t="n"/>
      <c r="S58" s="15">
        <f>IF(ISBLANK($A58),"",DATE(YEAR($A58),MONTH($A58),1))</f>
        <v/>
      </c>
    </row>
    <row r="59">
      <c r="A59" s="16" t="n"/>
      <c r="B59" s="11" t="n"/>
      <c r="C59" s="11" t="n"/>
      <c r="D59" s="11" t="n"/>
      <c r="E59" s="11" t="n"/>
      <c r="F59" s="11" t="n"/>
      <c r="G59" s="11" t="n"/>
      <c r="H59" s="11" t="n"/>
      <c r="I59" s="11">
        <f>IF(ISBLANK($H59),"",INDEX(COA_Cashflow!$A$3:$A$200,MATCH($H59,COA_Cashflow!$B$3:$B$200,0)))</f>
        <v/>
      </c>
      <c r="J59" s="11" t="n"/>
      <c r="K59" s="11" t="n"/>
      <c r="L59" s="11" t="n"/>
      <c r="M59" s="11" t="n"/>
      <c r="N59" s="14" t="n"/>
      <c r="O59" s="17" t="n"/>
      <c r="P59" s="14">
        <f>IF(ISBLANK($N59),"",ROUND($N59*$O59,0))</f>
        <v/>
      </c>
      <c r="Q59" s="14">
        <f>IF(ISBLANK($N59),"",$N59+$P59)</f>
        <v/>
      </c>
      <c r="R59" s="11" t="n"/>
      <c r="S59" s="15">
        <f>IF(ISBLANK($A59),"",DATE(YEAR($A59),MONTH($A59),1))</f>
        <v/>
      </c>
    </row>
    <row r="60">
      <c r="A60" s="16" t="n"/>
      <c r="B60" s="11" t="n"/>
      <c r="C60" s="11" t="n"/>
      <c r="D60" s="11" t="n"/>
      <c r="E60" s="11" t="n"/>
      <c r="F60" s="11" t="n"/>
      <c r="G60" s="11" t="n"/>
      <c r="H60" s="11" t="n"/>
      <c r="I60" s="11">
        <f>IF(ISBLANK($H60),"",INDEX(COA_Cashflow!$A$3:$A$200,MATCH($H60,COA_Cashflow!$B$3:$B$200,0)))</f>
        <v/>
      </c>
      <c r="J60" s="11" t="n"/>
      <c r="K60" s="11" t="n"/>
      <c r="L60" s="11" t="n"/>
      <c r="M60" s="11" t="n"/>
      <c r="N60" s="14" t="n"/>
      <c r="O60" s="17" t="n"/>
      <c r="P60" s="14">
        <f>IF(ISBLANK($N60),"",ROUND($N60*$O60,0))</f>
        <v/>
      </c>
      <c r="Q60" s="14">
        <f>IF(ISBLANK($N60),"",$N60+$P60)</f>
        <v/>
      </c>
      <c r="R60" s="11" t="n"/>
      <c r="S60" s="15">
        <f>IF(ISBLANK($A60),"",DATE(YEAR($A60),MONTH($A60),1))</f>
        <v/>
      </c>
    </row>
    <row r="61">
      <c r="A61" s="16" t="n"/>
      <c r="B61" s="11" t="n"/>
      <c r="C61" s="11" t="n"/>
      <c r="D61" s="11" t="n"/>
      <c r="E61" s="11" t="n"/>
      <c r="F61" s="11" t="n"/>
      <c r="G61" s="11" t="n"/>
      <c r="H61" s="11" t="n"/>
      <c r="I61" s="11">
        <f>IF(ISBLANK($H61),"",INDEX(COA_Cashflow!$A$3:$A$200,MATCH($H61,COA_Cashflow!$B$3:$B$200,0)))</f>
        <v/>
      </c>
      <c r="J61" s="11" t="n"/>
      <c r="K61" s="11" t="n"/>
      <c r="L61" s="11" t="n"/>
      <c r="M61" s="11" t="n"/>
      <c r="N61" s="14" t="n"/>
      <c r="O61" s="17" t="n"/>
      <c r="P61" s="14">
        <f>IF(ISBLANK($N61),"",ROUND($N61*$O61,0))</f>
        <v/>
      </c>
      <c r="Q61" s="14">
        <f>IF(ISBLANK($N61),"",$N61+$P61)</f>
        <v/>
      </c>
      <c r="R61" s="11" t="n"/>
      <c r="S61" s="15">
        <f>IF(ISBLANK($A61),"",DATE(YEAR($A61),MONTH($A61),1))</f>
        <v/>
      </c>
    </row>
    <row r="62">
      <c r="A62" s="16" t="n"/>
      <c r="B62" s="11" t="n"/>
      <c r="C62" s="11" t="n"/>
      <c r="D62" s="11" t="n"/>
      <c r="E62" s="11" t="n"/>
      <c r="F62" s="11" t="n"/>
      <c r="G62" s="11" t="n"/>
      <c r="H62" s="11" t="n"/>
      <c r="I62" s="11">
        <f>IF(ISBLANK($H62),"",INDEX(COA_Cashflow!$A$3:$A$200,MATCH($H62,COA_Cashflow!$B$3:$B$200,0)))</f>
        <v/>
      </c>
      <c r="J62" s="11" t="n"/>
      <c r="K62" s="11" t="n"/>
      <c r="L62" s="11" t="n"/>
      <c r="M62" s="11" t="n"/>
      <c r="N62" s="14" t="n"/>
      <c r="O62" s="17" t="n"/>
      <c r="P62" s="14">
        <f>IF(ISBLANK($N62),"",ROUND($N62*$O62,0))</f>
        <v/>
      </c>
      <c r="Q62" s="14">
        <f>IF(ISBLANK($N62),"",$N62+$P62)</f>
        <v/>
      </c>
      <c r="R62" s="11" t="n"/>
      <c r="S62" s="15">
        <f>IF(ISBLANK($A62),"",DATE(YEAR($A62),MONTH($A62),1))</f>
        <v/>
      </c>
    </row>
    <row r="63">
      <c r="A63" s="16" t="n"/>
      <c r="B63" s="11" t="n"/>
      <c r="C63" s="11" t="n"/>
      <c r="D63" s="11" t="n"/>
      <c r="E63" s="11" t="n"/>
      <c r="F63" s="11" t="n"/>
      <c r="G63" s="11" t="n"/>
      <c r="H63" s="11" t="n"/>
      <c r="I63" s="11">
        <f>IF(ISBLANK($H63),"",INDEX(COA_Cashflow!$A$3:$A$200,MATCH($H63,COA_Cashflow!$B$3:$B$200,0)))</f>
        <v/>
      </c>
      <c r="J63" s="11" t="n"/>
      <c r="K63" s="11" t="n"/>
      <c r="L63" s="11" t="n"/>
      <c r="M63" s="11" t="n"/>
      <c r="N63" s="14" t="n"/>
      <c r="O63" s="17" t="n"/>
      <c r="P63" s="14">
        <f>IF(ISBLANK($N63),"",ROUND($N63*$O63,0))</f>
        <v/>
      </c>
      <c r="Q63" s="14">
        <f>IF(ISBLANK($N63),"",$N63+$P63)</f>
        <v/>
      </c>
      <c r="R63" s="11" t="n"/>
      <c r="S63" s="15">
        <f>IF(ISBLANK($A63),"",DATE(YEAR($A63),MONTH($A63),1))</f>
        <v/>
      </c>
    </row>
    <row r="64">
      <c r="A64" s="16" t="n"/>
      <c r="B64" s="11" t="n"/>
      <c r="C64" s="11" t="n"/>
      <c r="D64" s="11" t="n"/>
      <c r="E64" s="11" t="n"/>
      <c r="F64" s="11" t="n"/>
      <c r="G64" s="11" t="n"/>
      <c r="H64" s="11" t="n"/>
      <c r="I64" s="11">
        <f>IF(ISBLANK($H64),"",INDEX(COA_Cashflow!$A$3:$A$200,MATCH($H64,COA_Cashflow!$B$3:$B$200,0)))</f>
        <v/>
      </c>
      <c r="J64" s="11" t="n"/>
      <c r="K64" s="11" t="n"/>
      <c r="L64" s="11" t="n"/>
      <c r="M64" s="11" t="n"/>
      <c r="N64" s="14" t="n"/>
      <c r="O64" s="17" t="n"/>
      <c r="P64" s="14">
        <f>IF(ISBLANK($N64),"",ROUND($N64*$O64,0))</f>
        <v/>
      </c>
      <c r="Q64" s="14">
        <f>IF(ISBLANK($N64),"",$N64+$P64)</f>
        <v/>
      </c>
      <c r="R64" s="11" t="n"/>
      <c r="S64" s="15">
        <f>IF(ISBLANK($A64),"",DATE(YEAR($A64),MONTH($A64),1))</f>
        <v/>
      </c>
    </row>
    <row r="65">
      <c r="A65" s="16" t="n"/>
      <c r="B65" s="11" t="n"/>
      <c r="C65" s="11" t="n"/>
      <c r="D65" s="11" t="n"/>
      <c r="E65" s="11" t="n"/>
      <c r="F65" s="11" t="n"/>
      <c r="G65" s="11" t="n"/>
      <c r="H65" s="11" t="n"/>
      <c r="I65" s="11">
        <f>IF(ISBLANK($H65),"",INDEX(COA_Cashflow!$A$3:$A$200,MATCH($H65,COA_Cashflow!$B$3:$B$200,0)))</f>
        <v/>
      </c>
      <c r="J65" s="11" t="n"/>
      <c r="K65" s="11" t="n"/>
      <c r="L65" s="11" t="n"/>
      <c r="M65" s="11" t="n"/>
      <c r="N65" s="14" t="n"/>
      <c r="O65" s="17" t="n"/>
      <c r="P65" s="14">
        <f>IF(ISBLANK($N65),"",ROUND($N65*$O65,0))</f>
        <v/>
      </c>
      <c r="Q65" s="14">
        <f>IF(ISBLANK($N65),"",$N65+$P65)</f>
        <v/>
      </c>
      <c r="R65" s="11" t="n"/>
      <c r="S65" s="15">
        <f>IF(ISBLANK($A65),"",DATE(YEAR($A65),MONTH($A65),1))</f>
        <v/>
      </c>
    </row>
    <row r="66">
      <c r="A66" s="16" t="n"/>
      <c r="B66" s="11" t="n"/>
      <c r="C66" s="11" t="n"/>
      <c r="D66" s="11" t="n"/>
      <c r="E66" s="11" t="n"/>
      <c r="F66" s="11" t="n"/>
      <c r="G66" s="11" t="n"/>
      <c r="H66" s="11" t="n"/>
      <c r="I66" s="11">
        <f>IF(ISBLANK($H66),"",INDEX(COA_Cashflow!$A$3:$A$200,MATCH($H66,COA_Cashflow!$B$3:$B$200,0)))</f>
        <v/>
      </c>
      <c r="J66" s="11" t="n"/>
      <c r="K66" s="11" t="n"/>
      <c r="L66" s="11" t="n"/>
      <c r="M66" s="11" t="n"/>
      <c r="N66" s="14" t="n"/>
      <c r="O66" s="17" t="n"/>
      <c r="P66" s="14">
        <f>IF(ISBLANK($N66),"",ROUND($N66*$O66,0))</f>
        <v/>
      </c>
      <c r="Q66" s="14">
        <f>IF(ISBLANK($N66),"",$N66+$P66)</f>
        <v/>
      </c>
      <c r="R66" s="11" t="n"/>
      <c r="S66" s="15">
        <f>IF(ISBLANK($A66),"",DATE(YEAR($A66),MONTH($A66),1))</f>
        <v/>
      </c>
    </row>
    <row r="67">
      <c r="A67" s="16" t="n"/>
      <c r="B67" s="11" t="n"/>
      <c r="C67" s="11" t="n"/>
      <c r="D67" s="11" t="n"/>
      <c r="E67" s="11" t="n"/>
      <c r="F67" s="11" t="n"/>
      <c r="G67" s="11" t="n"/>
      <c r="H67" s="11" t="n"/>
      <c r="I67" s="11">
        <f>IF(ISBLANK($H67),"",INDEX(COA_Cashflow!$A$3:$A$200,MATCH($H67,COA_Cashflow!$B$3:$B$200,0)))</f>
        <v/>
      </c>
      <c r="J67" s="11" t="n"/>
      <c r="K67" s="11" t="n"/>
      <c r="L67" s="11" t="n"/>
      <c r="M67" s="11" t="n"/>
      <c r="N67" s="14" t="n"/>
      <c r="O67" s="17" t="n"/>
      <c r="P67" s="14">
        <f>IF(ISBLANK($N67),"",ROUND($N67*$O67,0))</f>
        <v/>
      </c>
      <c r="Q67" s="14">
        <f>IF(ISBLANK($N67),"",$N67+$P67)</f>
        <v/>
      </c>
      <c r="R67" s="11" t="n"/>
      <c r="S67" s="15">
        <f>IF(ISBLANK($A67),"",DATE(YEAR($A67),MONTH($A67),1))</f>
        <v/>
      </c>
    </row>
    <row r="68">
      <c r="A68" s="16" t="n"/>
      <c r="B68" s="11" t="n"/>
      <c r="C68" s="11" t="n"/>
      <c r="D68" s="11" t="n"/>
      <c r="E68" s="11" t="n"/>
      <c r="F68" s="11" t="n"/>
      <c r="G68" s="11" t="n"/>
      <c r="H68" s="11" t="n"/>
      <c r="I68" s="11">
        <f>IF(ISBLANK($H68),"",INDEX(COA_Cashflow!$A$3:$A$200,MATCH($H68,COA_Cashflow!$B$3:$B$200,0)))</f>
        <v/>
      </c>
      <c r="J68" s="11" t="n"/>
      <c r="K68" s="11" t="n"/>
      <c r="L68" s="11" t="n"/>
      <c r="M68" s="11" t="n"/>
      <c r="N68" s="14" t="n"/>
      <c r="O68" s="17" t="n"/>
      <c r="P68" s="14">
        <f>IF(ISBLANK($N68),"",ROUND($N68*$O68,0))</f>
        <v/>
      </c>
      <c r="Q68" s="14">
        <f>IF(ISBLANK($N68),"",$N68+$P68)</f>
        <v/>
      </c>
      <c r="R68" s="11" t="n"/>
      <c r="S68" s="15">
        <f>IF(ISBLANK($A68),"",DATE(YEAR($A68),MONTH($A68),1))</f>
        <v/>
      </c>
    </row>
    <row r="69">
      <c r="A69" s="16" t="n"/>
      <c r="B69" s="11" t="n"/>
      <c r="C69" s="11" t="n"/>
      <c r="D69" s="11" t="n"/>
      <c r="E69" s="11" t="n"/>
      <c r="F69" s="11" t="n"/>
      <c r="G69" s="11" t="n"/>
      <c r="H69" s="11" t="n"/>
      <c r="I69" s="11">
        <f>IF(ISBLANK($H69),"",INDEX(COA_Cashflow!$A$3:$A$200,MATCH($H69,COA_Cashflow!$B$3:$B$200,0)))</f>
        <v/>
      </c>
      <c r="J69" s="11" t="n"/>
      <c r="K69" s="11" t="n"/>
      <c r="L69" s="11" t="n"/>
      <c r="M69" s="11" t="n"/>
      <c r="N69" s="14" t="n"/>
      <c r="O69" s="17" t="n"/>
      <c r="P69" s="14">
        <f>IF(ISBLANK($N69),"",ROUND($N69*$O69,0))</f>
        <v/>
      </c>
      <c r="Q69" s="14">
        <f>IF(ISBLANK($N69),"",$N69+$P69)</f>
        <v/>
      </c>
      <c r="R69" s="11" t="n"/>
      <c r="S69" s="15">
        <f>IF(ISBLANK($A69),"",DATE(YEAR($A69),MONTH($A69),1))</f>
        <v/>
      </c>
    </row>
    <row r="70">
      <c r="A70" s="16" t="n"/>
      <c r="B70" s="11" t="n"/>
      <c r="C70" s="11" t="n"/>
      <c r="D70" s="11" t="n"/>
      <c r="E70" s="11" t="n"/>
      <c r="F70" s="11" t="n"/>
      <c r="G70" s="11" t="n"/>
      <c r="H70" s="11" t="n"/>
      <c r="I70" s="11">
        <f>IF(ISBLANK($H70),"",INDEX(COA_Cashflow!$A$3:$A$200,MATCH($H70,COA_Cashflow!$B$3:$B$200,0)))</f>
        <v/>
      </c>
      <c r="J70" s="11" t="n"/>
      <c r="K70" s="11" t="n"/>
      <c r="L70" s="11" t="n"/>
      <c r="M70" s="11" t="n"/>
      <c r="N70" s="14" t="n"/>
      <c r="O70" s="17" t="n"/>
      <c r="P70" s="14">
        <f>IF(ISBLANK($N70),"",ROUND($N70*$O70,0))</f>
        <v/>
      </c>
      <c r="Q70" s="14">
        <f>IF(ISBLANK($N70),"",$N70+$P70)</f>
        <v/>
      </c>
      <c r="R70" s="11" t="n"/>
      <c r="S70" s="15">
        <f>IF(ISBLANK($A70),"",DATE(YEAR($A70),MONTH($A70),1))</f>
        <v/>
      </c>
    </row>
    <row r="71">
      <c r="A71" s="16" t="n"/>
      <c r="B71" s="11" t="n"/>
      <c r="C71" s="11" t="n"/>
      <c r="D71" s="11" t="n"/>
      <c r="E71" s="11" t="n"/>
      <c r="F71" s="11" t="n"/>
      <c r="G71" s="11" t="n"/>
      <c r="H71" s="11" t="n"/>
      <c r="I71" s="11">
        <f>IF(ISBLANK($H71),"",INDEX(COA_Cashflow!$A$3:$A$200,MATCH($H71,COA_Cashflow!$B$3:$B$200,0)))</f>
        <v/>
      </c>
      <c r="J71" s="11" t="n"/>
      <c r="K71" s="11" t="n"/>
      <c r="L71" s="11" t="n"/>
      <c r="M71" s="11" t="n"/>
      <c r="N71" s="14" t="n"/>
      <c r="O71" s="17" t="n"/>
      <c r="P71" s="14">
        <f>IF(ISBLANK($N71),"",ROUND($N71*$O71,0))</f>
        <v/>
      </c>
      <c r="Q71" s="14">
        <f>IF(ISBLANK($N71),"",$N71+$P71)</f>
        <v/>
      </c>
      <c r="R71" s="11" t="n"/>
      <c r="S71" s="15">
        <f>IF(ISBLANK($A71),"",DATE(YEAR($A71),MONTH($A71),1))</f>
        <v/>
      </c>
    </row>
    <row r="72">
      <c r="A72" s="16" t="n"/>
      <c r="B72" s="11" t="n"/>
      <c r="C72" s="11" t="n"/>
      <c r="D72" s="11" t="n"/>
      <c r="E72" s="11" t="n"/>
      <c r="F72" s="11" t="n"/>
      <c r="G72" s="11" t="n"/>
      <c r="H72" s="11" t="n"/>
      <c r="I72" s="11">
        <f>IF(ISBLANK($H72),"",INDEX(COA_Cashflow!$A$3:$A$200,MATCH($H72,COA_Cashflow!$B$3:$B$200,0)))</f>
        <v/>
      </c>
      <c r="J72" s="11" t="n"/>
      <c r="K72" s="11" t="n"/>
      <c r="L72" s="11" t="n"/>
      <c r="M72" s="11" t="n"/>
      <c r="N72" s="14" t="n"/>
      <c r="O72" s="17" t="n"/>
      <c r="P72" s="14">
        <f>IF(ISBLANK($N72),"",ROUND($N72*$O72,0))</f>
        <v/>
      </c>
      <c r="Q72" s="14">
        <f>IF(ISBLANK($N72),"",$N72+$P72)</f>
        <v/>
      </c>
      <c r="R72" s="11" t="n"/>
      <c r="S72" s="15">
        <f>IF(ISBLANK($A72),"",DATE(YEAR($A72),MONTH($A72),1))</f>
        <v/>
      </c>
    </row>
    <row r="73">
      <c r="A73" s="16" t="n"/>
      <c r="B73" s="11" t="n"/>
      <c r="C73" s="11" t="n"/>
      <c r="D73" s="11" t="n"/>
      <c r="E73" s="11" t="n"/>
      <c r="F73" s="11" t="n"/>
      <c r="G73" s="11" t="n"/>
      <c r="H73" s="11" t="n"/>
      <c r="I73" s="11">
        <f>IF(ISBLANK($H73),"",INDEX(COA_Cashflow!$A$3:$A$200,MATCH($H73,COA_Cashflow!$B$3:$B$200,0)))</f>
        <v/>
      </c>
      <c r="J73" s="11" t="n"/>
      <c r="K73" s="11" t="n"/>
      <c r="L73" s="11" t="n"/>
      <c r="M73" s="11" t="n"/>
      <c r="N73" s="14" t="n"/>
      <c r="O73" s="17" t="n"/>
      <c r="P73" s="14">
        <f>IF(ISBLANK($N73),"",ROUND($N73*$O73,0))</f>
        <v/>
      </c>
      <c r="Q73" s="14">
        <f>IF(ISBLANK($N73),"",$N73+$P73)</f>
        <v/>
      </c>
      <c r="R73" s="11" t="n"/>
      <c r="S73" s="15">
        <f>IF(ISBLANK($A73),"",DATE(YEAR($A73),MONTH($A73),1))</f>
        <v/>
      </c>
    </row>
    <row r="74">
      <c r="A74" s="16" t="n"/>
      <c r="B74" s="11" t="n"/>
      <c r="C74" s="11" t="n"/>
      <c r="D74" s="11" t="n"/>
      <c r="E74" s="11" t="n"/>
      <c r="F74" s="11" t="n"/>
      <c r="G74" s="11" t="n"/>
      <c r="H74" s="11" t="n"/>
      <c r="I74" s="11">
        <f>IF(ISBLANK($H74),"",INDEX(COA_Cashflow!$A$3:$A$200,MATCH($H74,COA_Cashflow!$B$3:$B$200,0)))</f>
        <v/>
      </c>
      <c r="J74" s="11" t="n"/>
      <c r="K74" s="11" t="n"/>
      <c r="L74" s="11" t="n"/>
      <c r="M74" s="11" t="n"/>
      <c r="N74" s="14" t="n"/>
      <c r="O74" s="17" t="n"/>
      <c r="P74" s="14">
        <f>IF(ISBLANK($N74),"",ROUND($N74*$O74,0))</f>
        <v/>
      </c>
      <c r="Q74" s="14">
        <f>IF(ISBLANK($N74),"",$N74+$P74)</f>
        <v/>
      </c>
      <c r="R74" s="11" t="n"/>
      <c r="S74" s="15">
        <f>IF(ISBLANK($A74),"",DATE(YEAR($A74),MONTH($A74),1))</f>
        <v/>
      </c>
    </row>
    <row r="75">
      <c r="A75" s="16" t="n"/>
      <c r="B75" s="11" t="n"/>
      <c r="C75" s="11" t="n"/>
      <c r="D75" s="11" t="n"/>
      <c r="E75" s="11" t="n"/>
      <c r="F75" s="11" t="n"/>
      <c r="G75" s="11" t="n"/>
      <c r="H75" s="11" t="n"/>
      <c r="I75" s="11">
        <f>IF(ISBLANK($H75),"",INDEX(COA_Cashflow!$A$3:$A$200,MATCH($H75,COA_Cashflow!$B$3:$B$200,0)))</f>
        <v/>
      </c>
      <c r="J75" s="11" t="n"/>
      <c r="K75" s="11" t="n"/>
      <c r="L75" s="11" t="n"/>
      <c r="M75" s="11" t="n"/>
      <c r="N75" s="14" t="n"/>
      <c r="O75" s="17" t="n"/>
      <c r="P75" s="14">
        <f>IF(ISBLANK($N75),"",ROUND($N75*$O75,0))</f>
        <v/>
      </c>
      <c r="Q75" s="14">
        <f>IF(ISBLANK($N75),"",$N75+$P75)</f>
        <v/>
      </c>
      <c r="R75" s="11" t="n"/>
      <c r="S75" s="15">
        <f>IF(ISBLANK($A75),"",DATE(YEAR($A75),MONTH($A75),1))</f>
        <v/>
      </c>
    </row>
    <row r="76">
      <c r="A76" s="16" t="n"/>
      <c r="B76" s="11" t="n"/>
      <c r="C76" s="11" t="n"/>
      <c r="D76" s="11" t="n"/>
      <c r="E76" s="11" t="n"/>
      <c r="F76" s="11" t="n"/>
      <c r="G76" s="11" t="n"/>
      <c r="H76" s="11" t="n"/>
      <c r="I76" s="11">
        <f>IF(ISBLANK($H76),"",INDEX(COA_Cashflow!$A$3:$A$200,MATCH($H76,COA_Cashflow!$B$3:$B$200,0)))</f>
        <v/>
      </c>
      <c r="J76" s="11" t="n"/>
      <c r="K76" s="11" t="n"/>
      <c r="L76" s="11" t="n"/>
      <c r="M76" s="11" t="n"/>
      <c r="N76" s="14" t="n"/>
      <c r="O76" s="17" t="n"/>
      <c r="P76" s="14">
        <f>IF(ISBLANK($N76),"",ROUND($N76*$O76,0))</f>
        <v/>
      </c>
      <c r="Q76" s="14">
        <f>IF(ISBLANK($N76),"",$N76+$P76)</f>
        <v/>
      </c>
      <c r="R76" s="11" t="n"/>
      <c r="S76" s="15">
        <f>IF(ISBLANK($A76),"",DATE(YEAR($A76),MONTH($A76),1))</f>
        <v/>
      </c>
    </row>
    <row r="77">
      <c r="A77" s="16" t="n"/>
      <c r="B77" s="11" t="n"/>
      <c r="C77" s="11" t="n"/>
      <c r="D77" s="11" t="n"/>
      <c r="E77" s="11" t="n"/>
      <c r="F77" s="11" t="n"/>
      <c r="G77" s="11" t="n"/>
      <c r="H77" s="11" t="n"/>
      <c r="I77" s="11">
        <f>IF(ISBLANK($H77),"",INDEX(COA_Cashflow!$A$3:$A$200,MATCH($H77,COA_Cashflow!$B$3:$B$200,0)))</f>
        <v/>
      </c>
      <c r="J77" s="11" t="n"/>
      <c r="K77" s="11" t="n"/>
      <c r="L77" s="11" t="n"/>
      <c r="M77" s="11" t="n"/>
      <c r="N77" s="14" t="n"/>
      <c r="O77" s="17" t="n"/>
      <c r="P77" s="14">
        <f>IF(ISBLANK($N77),"",ROUND($N77*$O77,0))</f>
        <v/>
      </c>
      <c r="Q77" s="14">
        <f>IF(ISBLANK($N77),"",$N77+$P77)</f>
        <v/>
      </c>
      <c r="R77" s="11" t="n"/>
      <c r="S77" s="15">
        <f>IF(ISBLANK($A77),"",DATE(YEAR($A77),MONTH($A77),1))</f>
        <v/>
      </c>
    </row>
    <row r="78">
      <c r="A78" s="16" t="n"/>
      <c r="B78" s="11" t="n"/>
      <c r="C78" s="11" t="n"/>
      <c r="D78" s="11" t="n"/>
      <c r="E78" s="11" t="n"/>
      <c r="F78" s="11" t="n"/>
      <c r="G78" s="11" t="n"/>
      <c r="H78" s="11" t="n"/>
      <c r="I78" s="11">
        <f>IF(ISBLANK($H78),"",INDEX(COA_Cashflow!$A$3:$A$200,MATCH($H78,COA_Cashflow!$B$3:$B$200,0)))</f>
        <v/>
      </c>
      <c r="J78" s="11" t="n"/>
      <c r="K78" s="11" t="n"/>
      <c r="L78" s="11" t="n"/>
      <c r="M78" s="11" t="n"/>
      <c r="N78" s="14" t="n"/>
      <c r="O78" s="17" t="n"/>
      <c r="P78" s="14">
        <f>IF(ISBLANK($N78),"",ROUND($N78*$O78,0))</f>
        <v/>
      </c>
      <c r="Q78" s="14">
        <f>IF(ISBLANK($N78),"",$N78+$P78)</f>
        <v/>
      </c>
      <c r="R78" s="11" t="n"/>
      <c r="S78" s="15">
        <f>IF(ISBLANK($A78),"",DATE(YEAR($A78),MONTH($A78),1))</f>
        <v/>
      </c>
    </row>
    <row r="79">
      <c r="A79" s="16" t="n"/>
      <c r="B79" s="11" t="n"/>
      <c r="C79" s="11" t="n"/>
      <c r="D79" s="11" t="n"/>
      <c r="E79" s="11" t="n"/>
      <c r="F79" s="11" t="n"/>
      <c r="G79" s="11" t="n"/>
      <c r="H79" s="11" t="n"/>
      <c r="I79" s="11">
        <f>IF(ISBLANK($H79),"",INDEX(COA_Cashflow!$A$3:$A$200,MATCH($H79,COA_Cashflow!$B$3:$B$200,0)))</f>
        <v/>
      </c>
      <c r="J79" s="11" t="n"/>
      <c r="K79" s="11" t="n"/>
      <c r="L79" s="11" t="n"/>
      <c r="M79" s="11" t="n"/>
      <c r="N79" s="14" t="n"/>
      <c r="O79" s="17" t="n"/>
      <c r="P79" s="14">
        <f>IF(ISBLANK($N79),"",ROUND($N79*$O79,0))</f>
        <v/>
      </c>
      <c r="Q79" s="14">
        <f>IF(ISBLANK($N79),"",$N79+$P79)</f>
        <v/>
      </c>
      <c r="R79" s="11" t="n"/>
      <c r="S79" s="15">
        <f>IF(ISBLANK($A79),"",DATE(YEAR($A79),MONTH($A79),1))</f>
        <v/>
      </c>
    </row>
    <row r="80">
      <c r="A80" s="16" t="n"/>
      <c r="B80" s="11" t="n"/>
      <c r="C80" s="11" t="n"/>
      <c r="D80" s="11" t="n"/>
      <c r="E80" s="11" t="n"/>
      <c r="F80" s="11" t="n"/>
      <c r="G80" s="11" t="n"/>
      <c r="H80" s="11" t="n"/>
      <c r="I80" s="11">
        <f>IF(ISBLANK($H80),"",INDEX(COA_Cashflow!$A$3:$A$200,MATCH($H80,COA_Cashflow!$B$3:$B$200,0)))</f>
        <v/>
      </c>
      <c r="J80" s="11" t="n"/>
      <c r="K80" s="11" t="n"/>
      <c r="L80" s="11" t="n"/>
      <c r="M80" s="11" t="n"/>
      <c r="N80" s="14" t="n"/>
      <c r="O80" s="17" t="n"/>
      <c r="P80" s="14">
        <f>IF(ISBLANK($N80),"",ROUND($N80*$O80,0))</f>
        <v/>
      </c>
      <c r="Q80" s="14">
        <f>IF(ISBLANK($N80),"",$N80+$P80)</f>
        <v/>
      </c>
      <c r="R80" s="11" t="n"/>
      <c r="S80" s="15">
        <f>IF(ISBLANK($A80),"",DATE(YEAR($A80),MONTH($A80),1))</f>
        <v/>
      </c>
    </row>
    <row r="81">
      <c r="A81" s="16" t="n"/>
      <c r="B81" s="11" t="n"/>
      <c r="C81" s="11" t="n"/>
      <c r="D81" s="11" t="n"/>
      <c r="E81" s="11" t="n"/>
      <c r="F81" s="11" t="n"/>
      <c r="G81" s="11" t="n"/>
      <c r="H81" s="11" t="n"/>
      <c r="I81" s="11">
        <f>IF(ISBLANK($H81),"",INDEX(COA_Cashflow!$A$3:$A$200,MATCH($H81,COA_Cashflow!$B$3:$B$200,0)))</f>
        <v/>
      </c>
      <c r="J81" s="11" t="n"/>
      <c r="K81" s="11" t="n"/>
      <c r="L81" s="11" t="n"/>
      <c r="M81" s="11" t="n"/>
      <c r="N81" s="14" t="n"/>
      <c r="O81" s="17" t="n"/>
      <c r="P81" s="14">
        <f>IF(ISBLANK($N81),"",ROUND($N81*$O81,0))</f>
        <v/>
      </c>
      <c r="Q81" s="14">
        <f>IF(ISBLANK($N81),"",$N81+$P81)</f>
        <v/>
      </c>
      <c r="R81" s="11" t="n"/>
      <c r="S81" s="15">
        <f>IF(ISBLANK($A81),"",DATE(YEAR($A81),MONTH($A81),1))</f>
        <v/>
      </c>
    </row>
    <row r="82">
      <c r="A82" s="16" t="n"/>
      <c r="B82" s="11" t="n"/>
      <c r="C82" s="11" t="n"/>
      <c r="D82" s="11" t="n"/>
      <c r="E82" s="11" t="n"/>
      <c r="F82" s="11" t="n"/>
      <c r="G82" s="11" t="n"/>
      <c r="H82" s="11" t="n"/>
      <c r="I82" s="11">
        <f>IF(ISBLANK($H82),"",INDEX(COA_Cashflow!$A$3:$A$200,MATCH($H82,COA_Cashflow!$B$3:$B$200,0)))</f>
        <v/>
      </c>
      <c r="J82" s="11" t="n"/>
      <c r="K82" s="11" t="n"/>
      <c r="L82" s="11" t="n"/>
      <c r="M82" s="11" t="n"/>
      <c r="N82" s="14" t="n"/>
      <c r="O82" s="17" t="n"/>
      <c r="P82" s="14">
        <f>IF(ISBLANK($N82),"",ROUND($N82*$O82,0))</f>
        <v/>
      </c>
      <c r="Q82" s="14">
        <f>IF(ISBLANK($N82),"",$N82+$P82)</f>
        <v/>
      </c>
      <c r="R82" s="11" t="n"/>
      <c r="S82" s="15">
        <f>IF(ISBLANK($A82),"",DATE(YEAR($A82),MONTH($A82),1))</f>
        <v/>
      </c>
    </row>
    <row r="83">
      <c r="A83" s="16" t="n"/>
      <c r="B83" s="11" t="n"/>
      <c r="C83" s="11" t="n"/>
      <c r="D83" s="11" t="n"/>
      <c r="E83" s="11" t="n"/>
      <c r="F83" s="11" t="n"/>
      <c r="G83" s="11" t="n"/>
      <c r="H83" s="11" t="n"/>
      <c r="I83" s="11">
        <f>IF(ISBLANK($H83),"",INDEX(COA_Cashflow!$A$3:$A$200,MATCH($H83,COA_Cashflow!$B$3:$B$200,0)))</f>
        <v/>
      </c>
      <c r="J83" s="11" t="n"/>
      <c r="K83" s="11" t="n"/>
      <c r="L83" s="11" t="n"/>
      <c r="M83" s="11" t="n"/>
      <c r="N83" s="14" t="n"/>
      <c r="O83" s="17" t="n"/>
      <c r="P83" s="14">
        <f>IF(ISBLANK($N83),"",ROUND($N83*$O83,0))</f>
        <v/>
      </c>
      <c r="Q83" s="14">
        <f>IF(ISBLANK($N83),"",$N83+$P83)</f>
        <v/>
      </c>
      <c r="R83" s="11" t="n"/>
      <c r="S83" s="15">
        <f>IF(ISBLANK($A83),"",DATE(YEAR($A83),MONTH($A83),1))</f>
        <v/>
      </c>
    </row>
    <row r="84">
      <c r="A84" s="16" t="n"/>
      <c r="B84" s="11" t="n"/>
      <c r="C84" s="11" t="n"/>
      <c r="D84" s="11" t="n"/>
      <c r="E84" s="11" t="n"/>
      <c r="F84" s="11" t="n"/>
      <c r="G84" s="11" t="n"/>
      <c r="H84" s="11" t="n"/>
      <c r="I84" s="11">
        <f>IF(ISBLANK($H84),"",INDEX(COA_Cashflow!$A$3:$A$200,MATCH($H84,COA_Cashflow!$B$3:$B$200,0)))</f>
        <v/>
      </c>
      <c r="J84" s="11" t="n"/>
      <c r="K84" s="11" t="n"/>
      <c r="L84" s="11" t="n"/>
      <c r="M84" s="11" t="n"/>
      <c r="N84" s="14" t="n"/>
      <c r="O84" s="17" t="n"/>
      <c r="P84" s="14">
        <f>IF(ISBLANK($N84),"",ROUND($N84*$O84,0))</f>
        <v/>
      </c>
      <c r="Q84" s="14">
        <f>IF(ISBLANK($N84),"",$N84+$P84)</f>
        <v/>
      </c>
      <c r="R84" s="11" t="n"/>
      <c r="S84" s="15">
        <f>IF(ISBLANK($A84),"",DATE(YEAR($A84),MONTH($A84),1))</f>
        <v/>
      </c>
    </row>
    <row r="85">
      <c r="A85" s="16" t="n"/>
      <c r="B85" s="11" t="n"/>
      <c r="C85" s="11" t="n"/>
      <c r="D85" s="11" t="n"/>
      <c r="E85" s="11" t="n"/>
      <c r="F85" s="11" t="n"/>
      <c r="G85" s="11" t="n"/>
      <c r="H85" s="11" t="n"/>
      <c r="I85" s="11">
        <f>IF(ISBLANK($H85),"",INDEX(COA_Cashflow!$A$3:$A$200,MATCH($H85,COA_Cashflow!$B$3:$B$200,0)))</f>
        <v/>
      </c>
      <c r="J85" s="11" t="n"/>
      <c r="K85" s="11" t="n"/>
      <c r="L85" s="11" t="n"/>
      <c r="M85" s="11" t="n"/>
      <c r="N85" s="14" t="n"/>
      <c r="O85" s="17" t="n"/>
      <c r="P85" s="14">
        <f>IF(ISBLANK($N85),"",ROUND($N85*$O85,0))</f>
        <v/>
      </c>
      <c r="Q85" s="14">
        <f>IF(ISBLANK($N85),"",$N85+$P85)</f>
        <v/>
      </c>
      <c r="R85" s="11" t="n"/>
      <c r="S85" s="15">
        <f>IF(ISBLANK($A85),"",DATE(YEAR($A85),MONTH($A85),1))</f>
        <v/>
      </c>
    </row>
    <row r="86">
      <c r="A86" s="16" t="n"/>
      <c r="B86" s="11" t="n"/>
      <c r="C86" s="11" t="n"/>
      <c r="D86" s="11" t="n"/>
      <c r="E86" s="11" t="n"/>
      <c r="F86" s="11" t="n"/>
      <c r="G86" s="11" t="n"/>
      <c r="H86" s="11" t="n"/>
      <c r="I86" s="11">
        <f>IF(ISBLANK($H86),"",INDEX(COA_Cashflow!$A$3:$A$200,MATCH($H86,COA_Cashflow!$B$3:$B$200,0)))</f>
        <v/>
      </c>
      <c r="J86" s="11" t="n"/>
      <c r="K86" s="11" t="n"/>
      <c r="L86" s="11" t="n"/>
      <c r="M86" s="11" t="n"/>
      <c r="N86" s="14" t="n"/>
      <c r="O86" s="17" t="n"/>
      <c r="P86" s="14">
        <f>IF(ISBLANK($N86),"",ROUND($N86*$O86,0))</f>
        <v/>
      </c>
      <c r="Q86" s="14">
        <f>IF(ISBLANK($N86),"",$N86+$P86)</f>
        <v/>
      </c>
      <c r="R86" s="11" t="n"/>
      <c r="S86" s="15">
        <f>IF(ISBLANK($A86),"",DATE(YEAR($A86),MONTH($A86),1))</f>
        <v/>
      </c>
    </row>
    <row r="87">
      <c r="A87" s="16" t="n"/>
      <c r="B87" s="11" t="n"/>
      <c r="C87" s="11" t="n"/>
      <c r="D87" s="11" t="n"/>
      <c r="E87" s="11" t="n"/>
      <c r="F87" s="11" t="n"/>
      <c r="G87" s="11" t="n"/>
      <c r="H87" s="11" t="n"/>
      <c r="I87" s="11">
        <f>IF(ISBLANK($H87),"",INDEX(COA_Cashflow!$A$3:$A$200,MATCH($H87,COA_Cashflow!$B$3:$B$200,0)))</f>
        <v/>
      </c>
      <c r="J87" s="11" t="n"/>
      <c r="K87" s="11" t="n"/>
      <c r="L87" s="11" t="n"/>
      <c r="M87" s="11" t="n"/>
      <c r="N87" s="14" t="n"/>
      <c r="O87" s="17" t="n"/>
      <c r="P87" s="14">
        <f>IF(ISBLANK($N87),"",ROUND($N87*$O87,0))</f>
        <v/>
      </c>
      <c r="Q87" s="14">
        <f>IF(ISBLANK($N87),"",$N87+$P87)</f>
        <v/>
      </c>
      <c r="R87" s="11" t="n"/>
      <c r="S87" s="15">
        <f>IF(ISBLANK($A87),"",DATE(YEAR($A87),MONTH($A87),1))</f>
        <v/>
      </c>
    </row>
    <row r="88">
      <c r="A88" s="16" t="n"/>
      <c r="B88" s="11" t="n"/>
      <c r="C88" s="11" t="n"/>
      <c r="D88" s="11" t="n"/>
      <c r="E88" s="11" t="n"/>
      <c r="F88" s="11" t="n"/>
      <c r="G88" s="11" t="n"/>
      <c r="H88" s="11" t="n"/>
      <c r="I88" s="11">
        <f>IF(ISBLANK($H88),"",INDEX(COA_Cashflow!$A$3:$A$200,MATCH($H88,COA_Cashflow!$B$3:$B$200,0)))</f>
        <v/>
      </c>
      <c r="J88" s="11" t="n"/>
      <c r="K88" s="11" t="n"/>
      <c r="L88" s="11" t="n"/>
      <c r="M88" s="11" t="n"/>
      <c r="N88" s="14" t="n"/>
      <c r="O88" s="17" t="n"/>
      <c r="P88" s="14">
        <f>IF(ISBLANK($N88),"",ROUND($N88*$O88,0))</f>
        <v/>
      </c>
      <c r="Q88" s="14">
        <f>IF(ISBLANK($N88),"",$N88+$P88)</f>
        <v/>
      </c>
      <c r="R88" s="11" t="n"/>
      <c r="S88" s="15">
        <f>IF(ISBLANK($A88),"",DATE(YEAR($A88),MONTH($A88),1))</f>
        <v/>
      </c>
    </row>
    <row r="89">
      <c r="A89" s="16" t="n"/>
      <c r="B89" s="11" t="n"/>
      <c r="C89" s="11" t="n"/>
      <c r="D89" s="11" t="n"/>
      <c r="E89" s="11" t="n"/>
      <c r="F89" s="11" t="n"/>
      <c r="G89" s="11" t="n"/>
      <c r="H89" s="11" t="n"/>
      <c r="I89" s="11">
        <f>IF(ISBLANK($H89),"",INDEX(COA_Cashflow!$A$3:$A$200,MATCH($H89,COA_Cashflow!$B$3:$B$200,0)))</f>
        <v/>
      </c>
      <c r="J89" s="11" t="n"/>
      <c r="K89" s="11" t="n"/>
      <c r="L89" s="11" t="n"/>
      <c r="M89" s="11" t="n"/>
      <c r="N89" s="14" t="n"/>
      <c r="O89" s="17" t="n"/>
      <c r="P89" s="14">
        <f>IF(ISBLANK($N89),"",ROUND($N89*$O89,0))</f>
        <v/>
      </c>
      <c r="Q89" s="14">
        <f>IF(ISBLANK($N89),"",$N89+$P89)</f>
        <v/>
      </c>
      <c r="R89" s="11" t="n"/>
      <c r="S89" s="15">
        <f>IF(ISBLANK($A89),"",DATE(YEAR($A89),MONTH($A89),1))</f>
        <v/>
      </c>
    </row>
    <row r="90">
      <c r="A90" s="16" t="n"/>
      <c r="B90" s="11" t="n"/>
      <c r="C90" s="11" t="n"/>
      <c r="D90" s="11" t="n"/>
      <c r="E90" s="11" t="n"/>
      <c r="F90" s="11" t="n"/>
      <c r="G90" s="11" t="n"/>
      <c r="H90" s="11" t="n"/>
      <c r="I90" s="11">
        <f>IF(ISBLANK($H90),"",INDEX(COA_Cashflow!$A$3:$A$200,MATCH($H90,COA_Cashflow!$B$3:$B$200,0)))</f>
        <v/>
      </c>
      <c r="J90" s="11" t="n"/>
      <c r="K90" s="11" t="n"/>
      <c r="L90" s="11" t="n"/>
      <c r="M90" s="11" t="n"/>
      <c r="N90" s="14" t="n"/>
      <c r="O90" s="17" t="n"/>
      <c r="P90" s="14">
        <f>IF(ISBLANK($N90),"",ROUND($N90*$O90,0))</f>
        <v/>
      </c>
      <c r="Q90" s="14">
        <f>IF(ISBLANK($N90),"",$N90+$P90)</f>
        <v/>
      </c>
      <c r="R90" s="11" t="n"/>
      <c r="S90" s="15">
        <f>IF(ISBLANK($A90),"",DATE(YEAR($A90),MONTH($A90),1))</f>
        <v/>
      </c>
    </row>
    <row r="91">
      <c r="A91" s="16" t="n"/>
      <c r="B91" s="11" t="n"/>
      <c r="C91" s="11" t="n"/>
      <c r="D91" s="11" t="n"/>
      <c r="E91" s="11" t="n"/>
      <c r="F91" s="11" t="n"/>
      <c r="G91" s="11" t="n"/>
      <c r="H91" s="11" t="n"/>
      <c r="I91" s="11">
        <f>IF(ISBLANK($H91),"",INDEX(COA_Cashflow!$A$3:$A$200,MATCH($H91,COA_Cashflow!$B$3:$B$200,0)))</f>
        <v/>
      </c>
      <c r="J91" s="11" t="n"/>
      <c r="K91" s="11" t="n"/>
      <c r="L91" s="11" t="n"/>
      <c r="M91" s="11" t="n"/>
      <c r="N91" s="14" t="n"/>
      <c r="O91" s="17" t="n"/>
      <c r="P91" s="14">
        <f>IF(ISBLANK($N91),"",ROUND($N91*$O91,0))</f>
        <v/>
      </c>
      <c r="Q91" s="14">
        <f>IF(ISBLANK($N91),"",$N91+$P91)</f>
        <v/>
      </c>
      <c r="R91" s="11" t="n"/>
      <c r="S91" s="15">
        <f>IF(ISBLANK($A91),"",DATE(YEAR($A91),MONTH($A91),1))</f>
        <v/>
      </c>
    </row>
    <row r="92">
      <c r="A92" s="16" t="n"/>
      <c r="B92" s="11" t="n"/>
      <c r="C92" s="11" t="n"/>
      <c r="D92" s="11" t="n"/>
      <c r="E92" s="11" t="n"/>
      <c r="F92" s="11" t="n"/>
      <c r="G92" s="11" t="n"/>
      <c r="H92" s="11" t="n"/>
      <c r="I92" s="11">
        <f>IF(ISBLANK($H92),"",INDEX(COA_Cashflow!$A$3:$A$200,MATCH($H92,COA_Cashflow!$B$3:$B$200,0)))</f>
        <v/>
      </c>
      <c r="J92" s="11" t="n"/>
      <c r="K92" s="11" t="n"/>
      <c r="L92" s="11" t="n"/>
      <c r="M92" s="11" t="n"/>
      <c r="N92" s="14" t="n"/>
      <c r="O92" s="17" t="n"/>
      <c r="P92" s="14">
        <f>IF(ISBLANK($N92),"",ROUND($N92*$O92,0))</f>
        <v/>
      </c>
      <c r="Q92" s="14">
        <f>IF(ISBLANK($N92),"",$N92+$P92)</f>
        <v/>
      </c>
      <c r="R92" s="11" t="n"/>
      <c r="S92" s="15">
        <f>IF(ISBLANK($A92),"",DATE(YEAR($A92),MONTH($A92),1))</f>
        <v/>
      </c>
    </row>
    <row r="93">
      <c r="A93" s="16" t="n"/>
      <c r="B93" s="11" t="n"/>
      <c r="C93" s="11" t="n"/>
      <c r="D93" s="11" t="n"/>
      <c r="E93" s="11" t="n"/>
      <c r="F93" s="11" t="n"/>
      <c r="G93" s="11" t="n"/>
      <c r="H93" s="11" t="n"/>
      <c r="I93" s="11">
        <f>IF(ISBLANK($H93),"",INDEX(COA_Cashflow!$A$3:$A$200,MATCH($H93,COA_Cashflow!$B$3:$B$200,0)))</f>
        <v/>
      </c>
      <c r="J93" s="11" t="n"/>
      <c r="K93" s="11" t="n"/>
      <c r="L93" s="11" t="n"/>
      <c r="M93" s="11" t="n"/>
      <c r="N93" s="14" t="n"/>
      <c r="O93" s="17" t="n"/>
      <c r="P93" s="14">
        <f>IF(ISBLANK($N93),"",ROUND($N93*$O93,0))</f>
        <v/>
      </c>
      <c r="Q93" s="14">
        <f>IF(ISBLANK($N93),"",$N93+$P93)</f>
        <v/>
      </c>
      <c r="R93" s="11" t="n"/>
      <c r="S93" s="15">
        <f>IF(ISBLANK($A93),"",DATE(YEAR($A93),MONTH($A93),1))</f>
        <v/>
      </c>
    </row>
    <row r="94">
      <c r="A94" s="16" t="n"/>
      <c r="B94" s="11" t="n"/>
      <c r="C94" s="11" t="n"/>
      <c r="D94" s="11" t="n"/>
      <c r="E94" s="11" t="n"/>
      <c r="F94" s="11" t="n"/>
      <c r="G94" s="11" t="n"/>
      <c r="H94" s="11" t="n"/>
      <c r="I94" s="11">
        <f>IF(ISBLANK($H94),"",INDEX(COA_Cashflow!$A$3:$A$200,MATCH($H94,COA_Cashflow!$B$3:$B$200,0)))</f>
        <v/>
      </c>
      <c r="J94" s="11" t="n"/>
      <c r="K94" s="11" t="n"/>
      <c r="L94" s="11" t="n"/>
      <c r="M94" s="11" t="n"/>
      <c r="N94" s="14" t="n"/>
      <c r="O94" s="17" t="n"/>
      <c r="P94" s="14">
        <f>IF(ISBLANK($N94),"",ROUND($N94*$O94,0))</f>
        <v/>
      </c>
      <c r="Q94" s="14">
        <f>IF(ISBLANK($N94),"",$N94+$P94)</f>
        <v/>
      </c>
      <c r="R94" s="11" t="n"/>
      <c r="S94" s="15">
        <f>IF(ISBLANK($A94),"",DATE(YEAR($A94),MONTH($A94),1))</f>
        <v/>
      </c>
    </row>
    <row r="95">
      <c r="A95" s="16" t="n"/>
      <c r="B95" s="11" t="n"/>
      <c r="C95" s="11" t="n"/>
      <c r="D95" s="11" t="n"/>
      <c r="E95" s="11" t="n"/>
      <c r="F95" s="11" t="n"/>
      <c r="G95" s="11" t="n"/>
      <c r="H95" s="11" t="n"/>
      <c r="I95" s="11">
        <f>IF(ISBLANK($H95),"",INDEX(COA_Cashflow!$A$3:$A$200,MATCH($H95,COA_Cashflow!$B$3:$B$200,0)))</f>
        <v/>
      </c>
      <c r="J95" s="11" t="n"/>
      <c r="K95" s="11" t="n"/>
      <c r="L95" s="11" t="n"/>
      <c r="M95" s="11" t="n"/>
      <c r="N95" s="14" t="n"/>
      <c r="O95" s="17" t="n"/>
      <c r="P95" s="14">
        <f>IF(ISBLANK($N95),"",ROUND($N95*$O95,0))</f>
        <v/>
      </c>
      <c r="Q95" s="14">
        <f>IF(ISBLANK($N95),"",$N95+$P95)</f>
        <v/>
      </c>
      <c r="R95" s="11" t="n"/>
      <c r="S95" s="15">
        <f>IF(ISBLANK($A95),"",DATE(YEAR($A95),MONTH($A95),1))</f>
        <v/>
      </c>
    </row>
    <row r="96">
      <c r="A96" s="16" t="n"/>
      <c r="B96" s="11" t="n"/>
      <c r="C96" s="11" t="n"/>
      <c r="D96" s="11" t="n"/>
      <c r="E96" s="11" t="n"/>
      <c r="F96" s="11" t="n"/>
      <c r="G96" s="11" t="n"/>
      <c r="H96" s="11" t="n"/>
      <c r="I96" s="11">
        <f>IF(ISBLANK($H96),"",INDEX(COA_Cashflow!$A$3:$A$200,MATCH($H96,COA_Cashflow!$B$3:$B$200,0)))</f>
        <v/>
      </c>
      <c r="J96" s="11" t="n"/>
      <c r="K96" s="11" t="n"/>
      <c r="L96" s="11" t="n"/>
      <c r="M96" s="11" t="n"/>
      <c r="N96" s="14" t="n"/>
      <c r="O96" s="17" t="n"/>
      <c r="P96" s="14">
        <f>IF(ISBLANK($N96),"",ROUND($N96*$O96,0))</f>
        <v/>
      </c>
      <c r="Q96" s="14">
        <f>IF(ISBLANK($N96),"",$N96+$P96)</f>
        <v/>
      </c>
      <c r="R96" s="11" t="n"/>
      <c r="S96" s="15">
        <f>IF(ISBLANK($A96),"",DATE(YEAR($A96),MONTH($A96),1))</f>
        <v/>
      </c>
    </row>
    <row r="97">
      <c r="A97" s="16" t="n"/>
      <c r="B97" s="11" t="n"/>
      <c r="C97" s="11" t="n"/>
      <c r="D97" s="11" t="n"/>
      <c r="E97" s="11" t="n"/>
      <c r="F97" s="11" t="n"/>
      <c r="G97" s="11" t="n"/>
      <c r="H97" s="11" t="n"/>
      <c r="I97" s="11">
        <f>IF(ISBLANK($H97),"",INDEX(COA_Cashflow!$A$3:$A$200,MATCH($H97,COA_Cashflow!$B$3:$B$200,0)))</f>
        <v/>
      </c>
      <c r="J97" s="11" t="n"/>
      <c r="K97" s="11" t="n"/>
      <c r="L97" s="11" t="n"/>
      <c r="M97" s="11" t="n"/>
      <c r="N97" s="14" t="n"/>
      <c r="O97" s="17" t="n"/>
      <c r="P97" s="14">
        <f>IF(ISBLANK($N97),"",ROUND($N97*$O97,0))</f>
        <v/>
      </c>
      <c r="Q97" s="14">
        <f>IF(ISBLANK($N97),"",$N97+$P97)</f>
        <v/>
      </c>
      <c r="R97" s="11" t="n"/>
      <c r="S97" s="15">
        <f>IF(ISBLANK($A97),"",DATE(YEAR($A97),MONTH($A97),1))</f>
        <v/>
      </c>
    </row>
    <row r="98">
      <c r="A98" s="16" t="n"/>
      <c r="B98" s="11" t="n"/>
      <c r="C98" s="11" t="n"/>
      <c r="D98" s="11" t="n"/>
      <c r="E98" s="11" t="n"/>
      <c r="F98" s="11" t="n"/>
      <c r="G98" s="11" t="n"/>
      <c r="H98" s="11" t="n"/>
      <c r="I98" s="11">
        <f>IF(ISBLANK($H98),"",INDEX(COA_Cashflow!$A$3:$A$200,MATCH($H98,COA_Cashflow!$B$3:$B$200,0)))</f>
        <v/>
      </c>
      <c r="J98" s="11" t="n"/>
      <c r="K98" s="11" t="n"/>
      <c r="L98" s="11" t="n"/>
      <c r="M98" s="11" t="n"/>
      <c r="N98" s="14" t="n"/>
      <c r="O98" s="17" t="n"/>
      <c r="P98" s="14">
        <f>IF(ISBLANK($N98),"",ROUND($N98*$O98,0))</f>
        <v/>
      </c>
      <c r="Q98" s="14">
        <f>IF(ISBLANK($N98),"",$N98+$P98)</f>
        <v/>
      </c>
      <c r="R98" s="11" t="n"/>
      <c r="S98" s="15">
        <f>IF(ISBLANK($A98),"",DATE(YEAR($A98),MONTH($A98),1))</f>
        <v/>
      </c>
    </row>
    <row r="99">
      <c r="A99" s="16" t="n"/>
      <c r="B99" s="11" t="n"/>
      <c r="C99" s="11" t="n"/>
      <c r="D99" s="11" t="n"/>
      <c r="E99" s="11" t="n"/>
      <c r="F99" s="11" t="n"/>
      <c r="G99" s="11" t="n"/>
      <c r="H99" s="11" t="n"/>
      <c r="I99" s="11">
        <f>IF(ISBLANK($H99),"",INDEX(COA_Cashflow!$A$3:$A$200,MATCH($H99,COA_Cashflow!$B$3:$B$200,0)))</f>
        <v/>
      </c>
      <c r="J99" s="11" t="n"/>
      <c r="K99" s="11" t="n"/>
      <c r="L99" s="11" t="n"/>
      <c r="M99" s="11" t="n"/>
      <c r="N99" s="14" t="n"/>
      <c r="O99" s="17" t="n"/>
      <c r="P99" s="14">
        <f>IF(ISBLANK($N99),"",ROUND($N99*$O99,0))</f>
        <v/>
      </c>
      <c r="Q99" s="14">
        <f>IF(ISBLANK($N99),"",$N99+$P99)</f>
        <v/>
      </c>
      <c r="R99" s="11" t="n"/>
      <c r="S99" s="15">
        <f>IF(ISBLANK($A99),"",DATE(YEAR($A99),MONTH($A99),1))</f>
        <v/>
      </c>
    </row>
    <row r="100">
      <c r="A100" s="16" t="n"/>
      <c r="B100" s="11" t="n"/>
      <c r="C100" s="11" t="n"/>
      <c r="D100" s="11" t="n"/>
      <c r="E100" s="11" t="n"/>
      <c r="F100" s="11" t="n"/>
      <c r="G100" s="11" t="n"/>
      <c r="H100" s="11" t="n"/>
      <c r="I100" s="11">
        <f>IF(ISBLANK($H100),"",INDEX(COA_Cashflow!$A$3:$A$200,MATCH($H100,COA_Cashflow!$B$3:$B$200,0)))</f>
        <v/>
      </c>
      <c r="J100" s="11" t="n"/>
      <c r="K100" s="11" t="n"/>
      <c r="L100" s="11" t="n"/>
      <c r="M100" s="11" t="n"/>
      <c r="N100" s="14" t="n"/>
      <c r="O100" s="17" t="n"/>
      <c r="P100" s="14">
        <f>IF(ISBLANK($N100),"",ROUND($N100*$O100,0))</f>
        <v/>
      </c>
      <c r="Q100" s="14">
        <f>IF(ISBLANK($N100),"",$N100+$P100)</f>
        <v/>
      </c>
      <c r="R100" s="11" t="n"/>
      <c r="S100" s="15">
        <f>IF(ISBLANK($A100),"",DATE(YEAR($A100),MONTH($A100),1))</f>
        <v/>
      </c>
    </row>
    <row r="101">
      <c r="A101" s="16" t="n"/>
      <c r="B101" s="11" t="n"/>
      <c r="C101" s="11" t="n"/>
      <c r="D101" s="11" t="n"/>
      <c r="E101" s="11" t="n"/>
      <c r="F101" s="11" t="n"/>
      <c r="G101" s="11" t="n"/>
      <c r="H101" s="11" t="n"/>
      <c r="I101" s="11">
        <f>IF(ISBLANK($H101),"",INDEX(COA_Cashflow!$A$3:$A$200,MATCH($H101,COA_Cashflow!$B$3:$B$200,0)))</f>
        <v/>
      </c>
      <c r="J101" s="11" t="n"/>
      <c r="K101" s="11" t="n"/>
      <c r="L101" s="11" t="n"/>
      <c r="M101" s="11" t="n"/>
      <c r="N101" s="14" t="n"/>
      <c r="O101" s="17" t="n"/>
      <c r="P101" s="14">
        <f>IF(ISBLANK($N101),"",ROUND($N101*$O101,0))</f>
        <v/>
      </c>
      <c r="Q101" s="14">
        <f>IF(ISBLANK($N101),"",$N101+$P101)</f>
        <v/>
      </c>
      <c r="R101" s="11" t="n"/>
      <c r="S101" s="15">
        <f>IF(ISBLANK($A101),"",DATE(YEAR($A101),MONTH($A101),1))</f>
        <v/>
      </c>
    </row>
    <row r="102">
      <c r="A102" s="16" t="n"/>
      <c r="B102" s="11" t="n"/>
      <c r="C102" s="11" t="n"/>
      <c r="D102" s="11" t="n"/>
      <c r="E102" s="11" t="n"/>
      <c r="F102" s="11" t="n"/>
      <c r="G102" s="11" t="n"/>
      <c r="H102" s="11" t="n"/>
      <c r="I102" s="11">
        <f>IF(ISBLANK($H102),"",INDEX(COA_Cashflow!$A$3:$A$200,MATCH($H102,COA_Cashflow!$B$3:$B$200,0)))</f>
        <v/>
      </c>
      <c r="J102" s="11" t="n"/>
      <c r="K102" s="11" t="n"/>
      <c r="L102" s="11" t="n"/>
      <c r="M102" s="11" t="n"/>
      <c r="N102" s="14" t="n"/>
      <c r="O102" s="17" t="n"/>
      <c r="P102" s="14">
        <f>IF(ISBLANK($N102),"",ROUND($N102*$O102,0))</f>
        <v/>
      </c>
      <c r="Q102" s="14">
        <f>IF(ISBLANK($N102),"",$N102+$P102)</f>
        <v/>
      </c>
      <c r="R102" s="11" t="n"/>
      <c r="S102" s="15">
        <f>IF(ISBLANK($A102),"",DATE(YEAR($A102),MONTH($A102),1))</f>
        <v/>
      </c>
    </row>
    <row r="103">
      <c r="A103" s="16" t="n"/>
      <c r="B103" s="11" t="n"/>
      <c r="C103" s="11" t="n"/>
      <c r="D103" s="11" t="n"/>
      <c r="E103" s="11" t="n"/>
      <c r="F103" s="11" t="n"/>
      <c r="G103" s="11" t="n"/>
      <c r="H103" s="11" t="n"/>
      <c r="I103" s="11">
        <f>IF(ISBLANK($H103),"",INDEX(COA_Cashflow!$A$3:$A$200,MATCH($H103,COA_Cashflow!$B$3:$B$200,0)))</f>
        <v/>
      </c>
      <c r="J103" s="11" t="n"/>
      <c r="K103" s="11" t="n"/>
      <c r="L103" s="11" t="n"/>
      <c r="M103" s="11" t="n"/>
      <c r="N103" s="14" t="n"/>
      <c r="O103" s="17" t="n"/>
      <c r="P103" s="14">
        <f>IF(ISBLANK($N103),"",ROUND($N103*$O103,0))</f>
        <v/>
      </c>
      <c r="Q103" s="14">
        <f>IF(ISBLANK($N103),"",$N103+$P103)</f>
        <v/>
      </c>
      <c r="R103" s="11" t="n"/>
      <c r="S103" s="15">
        <f>IF(ISBLANK($A103),"",DATE(YEAR($A103),MONTH($A103),1))</f>
        <v/>
      </c>
    </row>
    <row r="104">
      <c r="A104" s="16" t="n"/>
      <c r="B104" s="11" t="n"/>
      <c r="C104" s="11" t="n"/>
      <c r="D104" s="11" t="n"/>
      <c r="E104" s="11" t="n"/>
      <c r="F104" s="11" t="n"/>
      <c r="G104" s="11" t="n"/>
      <c r="H104" s="11" t="n"/>
      <c r="I104" s="11">
        <f>IF(ISBLANK($H104),"",INDEX(COA_Cashflow!$A$3:$A$200,MATCH($H104,COA_Cashflow!$B$3:$B$200,0)))</f>
        <v/>
      </c>
      <c r="J104" s="11" t="n"/>
      <c r="K104" s="11" t="n"/>
      <c r="L104" s="11" t="n"/>
      <c r="M104" s="11" t="n"/>
      <c r="N104" s="14" t="n"/>
      <c r="O104" s="17" t="n"/>
      <c r="P104" s="14">
        <f>IF(ISBLANK($N104),"",ROUND($N104*$O104,0))</f>
        <v/>
      </c>
      <c r="Q104" s="14">
        <f>IF(ISBLANK($N104),"",$N104+$P104)</f>
        <v/>
      </c>
      <c r="R104" s="11" t="n"/>
      <c r="S104" s="15">
        <f>IF(ISBLANK($A104),"",DATE(YEAR($A104),MONTH($A104),1))</f>
        <v/>
      </c>
    </row>
    <row r="105">
      <c r="A105" s="16" t="n"/>
      <c r="B105" s="11" t="n"/>
      <c r="C105" s="11" t="n"/>
      <c r="D105" s="11" t="n"/>
      <c r="E105" s="11" t="n"/>
      <c r="F105" s="11" t="n"/>
      <c r="G105" s="11" t="n"/>
      <c r="H105" s="11" t="n"/>
      <c r="I105" s="11">
        <f>IF(ISBLANK($H105),"",INDEX(COA_Cashflow!$A$3:$A$200,MATCH($H105,COA_Cashflow!$B$3:$B$200,0)))</f>
        <v/>
      </c>
      <c r="J105" s="11" t="n"/>
      <c r="K105" s="11" t="n"/>
      <c r="L105" s="11" t="n"/>
      <c r="M105" s="11" t="n"/>
      <c r="N105" s="14" t="n"/>
      <c r="O105" s="17" t="n"/>
      <c r="P105" s="14">
        <f>IF(ISBLANK($N105),"",ROUND($N105*$O105,0))</f>
        <v/>
      </c>
      <c r="Q105" s="14">
        <f>IF(ISBLANK($N105),"",$N105+$P105)</f>
        <v/>
      </c>
      <c r="R105" s="11" t="n"/>
      <c r="S105" s="15">
        <f>IF(ISBLANK($A105),"",DATE(YEAR($A105),MONTH($A105),1))</f>
        <v/>
      </c>
    </row>
    <row r="106">
      <c r="A106" s="16" t="n"/>
      <c r="B106" s="11" t="n"/>
      <c r="C106" s="11" t="n"/>
      <c r="D106" s="11" t="n"/>
      <c r="E106" s="11" t="n"/>
      <c r="F106" s="11" t="n"/>
      <c r="G106" s="11" t="n"/>
      <c r="H106" s="11" t="n"/>
      <c r="I106" s="11">
        <f>IF(ISBLANK($H106),"",INDEX(COA_Cashflow!$A$3:$A$200,MATCH($H106,COA_Cashflow!$B$3:$B$200,0)))</f>
        <v/>
      </c>
      <c r="J106" s="11" t="n"/>
      <c r="K106" s="11" t="n"/>
      <c r="L106" s="11" t="n"/>
      <c r="M106" s="11" t="n"/>
      <c r="N106" s="14" t="n"/>
      <c r="O106" s="17" t="n"/>
      <c r="P106" s="14">
        <f>IF(ISBLANK($N106),"",ROUND($N106*$O106,0))</f>
        <v/>
      </c>
      <c r="Q106" s="14">
        <f>IF(ISBLANK($N106),"",$N106+$P106)</f>
        <v/>
      </c>
      <c r="R106" s="11" t="n"/>
      <c r="S106" s="15">
        <f>IF(ISBLANK($A106),"",DATE(YEAR($A106),MONTH($A106),1))</f>
        <v/>
      </c>
    </row>
    <row r="107">
      <c r="A107" s="16" t="n"/>
      <c r="B107" s="11" t="n"/>
      <c r="C107" s="11" t="n"/>
      <c r="D107" s="11" t="n"/>
      <c r="E107" s="11" t="n"/>
      <c r="F107" s="11" t="n"/>
      <c r="G107" s="11" t="n"/>
      <c r="H107" s="11" t="n"/>
      <c r="I107" s="11">
        <f>IF(ISBLANK($H107),"",INDEX(COA_Cashflow!$A$3:$A$200,MATCH($H107,COA_Cashflow!$B$3:$B$200,0)))</f>
        <v/>
      </c>
      <c r="J107" s="11" t="n"/>
      <c r="K107" s="11" t="n"/>
      <c r="L107" s="11" t="n"/>
      <c r="M107" s="11" t="n"/>
      <c r="N107" s="14" t="n"/>
      <c r="O107" s="17" t="n"/>
      <c r="P107" s="14">
        <f>IF(ISBLANK($N107),"",ROUND($N107*$O107,0))</f>
        <v/>
      </c>
      <c r="Q107" s="14">
        <f>IF(ISBLANK($N107),"",$N107+$P107)</f>
        <v/>
      </c>
      <c r="R107" s="11" t="n"/>
      <c r="S107" s="15">
        <f>IF(ISBLANK($A107),"",DATE(YEAR($A107),MONTH($A107),1))</f>
        <v/>
      </c>
    </row>
    <row r="108">
      <c r="A108" s="16" t="n"/>
      <c r="B108" s="11" t="n"/>
      <c r="C108" s="11" t="n"/>
      <c r="D108" s="11" t="n"/>
      <c r="E108" s="11" t="n"/>
      <c r="F108" s="11" t="n"/>
      <c r="G108" s="11" t="n"/>
      <c r="H108" s="11" t="n"/>
      <c r="I108" s="11">
        <f>IF(ISBLANK($H108),"",INDEX(COA_Cashflow!$A$3:$A$200,MATCH($H108,COA_Cashflow!$B$3:$B$200,0)))</f>
        <v/>
      </c>
      <c r="J108" s="11" t="n"/>
      <c r="K108" s="11" t="n"/>
      <c r="L108" s="11" t="n"/>
      <c r="M108" s="11" t="n"/>
      <c r="N108" s="14" t="n"/>
      <c r="O108" s="17" t="n"/>
      <c r="P108" s="14">
        <f>IF(ISBLANK($N108),"",ROUND($N108*$O108,0))</f>
        <v/>
      </c>
      <c r="Q108" s="14">
        <f>IF(ISBLANK($N108),"",$N108+$P108)</f>
        <v/>
      </c>
      <c r="R108" s="11" t="n"/>
      <c r="S108" s="15">
        <f>IF(ISBLANK($A108),"",DATE(YEAR($A108),MONTH($A108),1))</f>
        <v/>
      </c>
    </row>
    <row r="109">
      <c r="A109" s="16" t="n"/>
      <c r="B109" s="11" t="n"/>
      <c r="C109" s="11" t="n"/>
      <c r="D109" s="11" t="n"/>
      <c r="E109" s="11" t="n"/>
      <c r="F109" s="11" t="n"/>
      <c r="G109" s="11" t="n"/>
      <c r="H109" s="11" t="n"/>
      <c r="I109" s="11">
        <f>IF(ISBLANK($H109),"",INDEX(COA_Cashflow!$A$3:$A$200,MATCH($H109,COA_Cashflow!$B$3:$B$200,0)))</f>
        <v/>
      </c>
      <c r="J109" s="11" t="n"/>
      <c r="K109" s="11" t="n"/>
      <c r="L109" s="11" t="n"/>
      <c r="M109" s="11" t="n"/>
      <c r="N109" s="14" t="n"/>
      <c r="O109" s="17" t="n"/>
      <c r="P109" s="14">
        <f>IF(ISBLANK($N109),"",ROUND($N109*$O109,0))</f>
        <v/>
      </c>
      <c r="Q109" s="14">
        <f>IF(ISBLANK($N109),"",$N109+$P109)</f>
        <v/>
      </c>
      <c r="R109" s="11" t="n"/>
      <c r="S109" s="15">
        <f>IF(ISBLANK($A109),"",DATE(YEAR($A109),MONTH($A109),1))</f>
        <v/>
      </c>
    </row>
    <row r="110">
      <c r="A110" s="16" t="n"/>
      <c r="B110" s="11" t="n"/>
      <c r="C110" s="11" t="n"/>
      <c r="D110" s="11" t="n"/>
      <c r="E110" s="11" t="n"/>
      <c r="F110" s="11" t="n"/>
      <c r="G110" s="11" t="n"/>
      <c r="H110" s="11" t="n"/>
      <c r="I110" s="11">
        <f>IF(ISBLANK($H110),"",INDEX(COA_Cashflow!$A$3:$A$200,MATCH($H110,COA_Cashflow!$B$3:$B$200,0)))</f>
        <v/>
      </c>
      <c r="J110" s="11" t="n"/>
      <c r="K110" s="11" t="n"/>
      <c r="L110" s="11" t="n"/>
      <c r="M110" s="11" t="n"/>
      <c r="N110" s="14" t="n"/>
      <c r="O110" s="17" t="n"/>
      <c r="P110" s="14">
        <f>IF(ISBLANK($N110),"",ROUND($N110*$O110,0))</f>
        <v/>
      </c>
      <c r="Q110" s="14">
        <f>IF(ISBLANK($N110),"",$N110+$P110)</f>
        <v/>
      </c>
      <c r="R110" s="11" t="n"/>
      <c r="S110" s="15">
        <f>IF(ISBLANK($A110),"",DATE(YEAR($A110),MONTH($A110),1))</f>
        <v/>
      </c>
    </row>
    <row r="111">
      <c r="A111" s="16" t="n"/>
      <c r="B111" s="11" t="n"/>
      <c r="C111" s="11" t="n"/>
      <c r="D111" s="11" t="n"/>
      <c r="E111" s="11" t="n"/>
      <c r="F111" s="11" t="n"/>
      <c r="G111" s="11" t="n"/>
      <c r="H111" s="11" t="n"/>
      <c r="I111" s="11">
        <f>IF(ISBLANK($H111),"",INDEX(COA_Cashflow!$A$3:$A$200,MATCH($H111,COA_Cashflow!$B$3:$B$200,0)))</f>
        <v/>
      </c>
      <c r="J111" s="11" t="n"/>
      <c r="K111" s="11" t="n"/>
      <c r="L111" s="11" t="n"/>
      <c r="M111" s="11" t="n"/>
      <c r="N111" s="14" t="n"/>
      <c r="O111" s="17" t="n"/>
      <c r="P111" s="14">
        <f>IF(ISBLANK($N111),"",ROUND($N111*$O111,0))</f>
        <v/>
      </c>
      <c r="Q111" s="14">
        <f>IF(ISBLANK($N111),"",$N111+$P111)</f>
        <v/>
      </c>
      <c r="R111" s="11" t="n"/>
      <c r="S111" s="15">
        <f>IF(ISBLANK($A111),"",DATE(YEAR($A111),MONTH($A111),1))</f>
        <v/>
      </c>
    </row>
    <row r="112">
      <c r="A112" s="16" t="n"/>
      <c r="B112" s="11" t="n"/>
      <c r="C112" s="11" t="n"/>
      <c r="D112" s="11" t="n"/>
      <c r="E112" s="11" t="n"/>
      <c r="F112" s="11" t="n"/>
      <c r="G112" s="11" t="n"/>
      <c r="H112" s="11" t="n"/>
      <c r="I112" s="11">
        <f>IF(ISBLANK($H112),"",INDEX(COA_Cashflow!$A$3:$A$200,MATCH($H112,COA_Cashflow!$B$3:$B$200,0)))</f>
        <v/>
      </c>
      <c r="J112" s="11" t="n"/>
      <c r="K112" s="11" t="n"/>
      <c r="L112" s="11" t="n"/>
      <c r="M112" s="11" t="n"/>
      <c r="N112" s="14" t="n"/>
      <c r="O112" s="17" t="n"/>
      <c r="P112" s="14">
        <f>IF(ISBLANK($N112),"",ROUND($N112*$O112,0))</f>
        <v/>
      </c>
      <c r="Q112" s="14">
        <f>IF(ISBLANK($N112),"",$N112+$P112)</f>
        <v/>
      </c>
      <c r="R112" s="11" t="n"/>
      <c r="S112" s="15">
        <f>IF(ISBLANK($A112),"",DATE(YEAR($A112),MONTH($A112),1))</f>
        <v/>
      </c>
    </row>
    <row r="113">
      <c r="A113" s="16" t="n"/>
      <c r="B113" s="11" t="n"/>
      <c r="C113" s="11" t="n"/>
      <c r="D113" s="11" t="n"/>
      <c r="E113" s="11" t="n"/>
      <c r="F113" s="11" t="n"/>
      <c r="G113" s="11" t="n"/>
      <c r="H113" s="11" t="n"/>
      <c r="I113" s="11">
        <f>IF(ISBLANK($H113),"",INDEX(COA_Cashflow!$A$3:$A$200,MATCH($H113,COA_Cashflow!$B$3:$B$200,0)))</f>
        <v/>
      </c>
      <c r="J113" s="11" t="n"/>
      <c r="K113" s="11" t="n"/>
      <c r="L113" s="11" t="n"/>
      <c r="M113" s="11" t="n"/>
      <c r="N113" s="14" t="n"/>
      <c r="O113" s="17" t="n"/>
      <c r="P113" s="14">
        <f>IF(ISBLANK($N113),"",ROUND($N113*$O113,0))</f>
        <v/>
      </c>
      <c r="Q113" s="14">
        <f>IF(ISBLANK($N113),"",$N113+$P113)</f>
        <v/>
      </c>
      <c r="R113" s="11" t="n"/>
      <c r="S113" s="15">
        <f>IF(ISBLANK($A113),"",DATE(YEAR($A113),MONTH($A113),1))</f>
        <v/>
      </c>
    </row>
    <row r="114">
      <c r="A114" s="16" t="n"/>
      <c r="B114" s="11" t="n"/>
      <c r="C114" s="11" t="n"/>
      <c r="D114" s="11" t="n"/>
      <c r="E114" s="11" t="n"/>
      <c r="F114" s="11" t="n"/>
      <c r="G114" s="11" t="n"/>
      <c r="H114" s="11" t="n"/>
      <c r="I114" s="11">
        <f>IF(ISBLANK($H114),"",INDEX(COA_Cashflow!$A$3:$A$200,MATCH($H114,COA_Cashflow!$B$3:$B$200,0)))</f>
        <v/>
      </c>
      <c r="J114" s="11" t="n"/>
      <c r="K114" s="11" t="n"/>
      <c r="L114" s="11" t="n"/>
      <c r="M114" s="11" t="n"/>
      <c r="N114" s="14" t="n"/>
      <c r="O114" s="17" t="n"/>
      <c r="P114" s="14">
        <f>IF(ISBLANK($N114),"",ROUND($N114*$O114,0))</f>
        <v/>
      </c>
      <c r="Q114" s="14">
        <f>IF(ISBLANK($N114),"",$N114+$P114)</f>
        <v/>
      </c>
      <c r="R114" s="11" t="n"/>
      <c r="S114" s="15">
        <f>IF(ISBLANK($A114),"",DATE(YEAR($A114),MONTH($A114),1))</f>
        <v/>
      </c>
    </row>
    <row r="115">
      <c r="A115" s="16" t="n"/>
      <c r="B115" s="11" t="n"/>
      <c r="C115" s="11" t="n"/>
      <c r="D115" s="11" t="n"/>
      <c r="E115" s="11" t="n"/>
      <c r="F115" s="11" t="n"/>
      <c r="G115" s="11" t="n"/>
      <c r="H115" s="11" t="n"/>
      <c r="I115" s="11">
        <f>IF(ISBLANK($H115),"",INDEX(COA_Cashflow!$A$3:$A$200,MATCH($H115,COA_Cashflow!$B$3:$B$200,0)))</f>
        <v/>
      </c>
      <c r="J115" s="11" t="n"/>
      <c r="K115" s="11" t="n"/>
      <c r="L115" s="11" t="n"/>
      <c r="M115" s="11" t="n"/>
      <c r="N115" s="14" t="n"/>
      <c r="O115" s="17" t="n"/>
      <c r="P115" s="14">
        <f>IF(ISBLANK($N115),"",ROUND($N115*$O115,0))</f>
        <v/>
      </c>
      <c r="Q115" s="14">
        <f>IF(ISBLANK($N115),"",$N115+$P115)</f>
        <v/>
      </c>
      <c r="R115" s="11" t="n"/>
      <c r="S115" s="15">
        <f>IF(ISBLANK($A115),"",DATE(YEAR($A115),MONTH($A115),1))</f>
        <v/>
      </c>
    </row>
    <row r="116">
      <c r="A116" s="16" t="n"/>
      <c r="B116" s="11" t="n"/>
      <c r="C116" s="11" t="n"/>
      <c r="D116" s="11" t="n"/>
      <c r="E116" s="11" t="n"/>
      <c r="F116" s="11" t="n"/>
      <c r="G116" s="11" t="n"/>
      <c r="H116" s="11" t="n"/>
      <c r="I116" s="11">
        <f>IF(ISBLANK($H116),"",INDEX(COA_Cashflow!$A$3:$A$200,MATCH($H116,COA_Cashflow!$B$3:$B$200,0)))</f>
        <v/>
      </c>
      <c r="J116" s="11" t="n"/>
      <c r="K116" s="11" t="n"/>
      <c r="L116" s="11" t="n"/>
      <c r="M116" s="11" t="n"/>
      <c r="N116" s="14" t="n"/>
      <c r="O116" s="17" t="n"/>
      <c r="P116" s="14">
        <f>IF(ISBLANK($N116),"",ROUND($N116*$O116,0))</f>
        <v/>
      </c>
      <c r="Q116" s="14">
        <f>IF(ISBLANK($N116),"",$N116+$P116)</f>
        <v/>
      </c>
      <c r="R116" s="11" t="n"/>
      <c r="S116" s="15">
        <f>IF(ISBLANK($A116),"",DATE(YEAR($A116),MONTH($A116),1))</f>
        <v/>
      </c>
    </row>
    <row r="117">
      <c r="A117" s="16" t="n"/>
      <c r="B117" s="11" t="n"/>
      <c r="C117" s="11" t="n"/>
      <c r="D117" s="11" t="n"/>
      <c r="E117" s="11" t="n"/>
      <c r="F117" s="11" t="n"/>
      <c r="G117" s="11" t="n"/>
      <c r="H117" s="11" t="n"/>
      <c r="I117" s="11">
        <f>IF(ISBLANK($H117),"",INDEX(COA_Cashflow!$A$3:$A$200,MATCH($H117,COA_Cashflow!$B$3:$B$200,0)))</f>
        <v/>
      </c>
      <c r="J117" s="11" t="n"/>
      <c r="K117" s="11" t="n"/>
      <c r="L117" s="11" t="n"/>
      <c r="M117" s="11" t="n"/>
      <c r="N117" s="14" t="n"/>
      <c r="O117" s="17" t="n"/>
      <c r="P117" s="14">
        <f>IF(ISBLANK($N117),"",ROUND($N117*$O117,0))</f>
        <v/>
      </c>
      <c r="Q117" s="14">
        <f>IF(ISBLANK($N117),"",$N117+$P117)</f>
        <v/>
      </c>
      <c r="R117" s="11" t="n"/>
      <c r="S117" s="15">
        <f>IF(ISBLANK($A117),"",DATE(YEAR($A117),MONTH($A117),1))</f>
        <v/>
      </c>
    </row>
    <row r="118">
      <c r="A118" s="16" t="n"/>
      <c r="B118" s="11" t="n"/>
      <c r="C118" s="11" t="n"/>
      <c r="D118" s="11" t="n"/>
      <c r="E118" s="11" t="n"/>
      <c r="F118" s="11" t="n"/>
      <c r="G118" s="11" t="n"/>
      <c r="H118" s="11" t="n"/>
      <c r="I118" s="11">
        <f>IF(ISBLANK($H118),"",INDEX(COA_Cashflow!$A$3:$A$200,MATCH($H118,COA_Cashflow!$B$3:$B$200,0)))</f>
        <v/>
      </c>
      <c r="J118" s="11" t="n"/>
      <c r="K118" s="11" t="n"/>
      <c r="L118" s="11" t="n"/>
      <c r="M118" s="11" t="n"/>
      <c r="N118" s="14" t="n"/>
      <c r="O118" s="17" t="n"/>
      <c r="P118" s="14">
        <f>IF(ISBLANK($N118),"",ROUND($N118*$O118,0))</f>
        <v/>
      </c>
      <c r="Q118" s="14">
        <f>IF(ISBLANK($N118),"",$N118+$P118)</f>
        <v/>
      </c>
      <c r="R118" s="11" t="n"/>
      <c r="S118" s="15">
        <f>IF(ISBLANK($A118),"",DATE(YEAR($A118),MONTH($A118),1))</f>
        <v/>
      </c>
    </row>
    <row r="119">
      <c r="A119" s="16" t="n"/>
      <c r="B119" s="11" t="n"/>
      <c r="C119" s="11" t="n"/>
      <c r="D119" s="11" t="n"/>
      <c r="E119" s="11" t="n"/>
      <c r="F119" s="11" t="n"/>
      <c r="G119" s="11" t="n"/>
      <c r="H119" s="11" t="n"/>
      <c r="I119" s="11">
        <f>IF(ISBLANK($H119),"",INDEX(COA_Cashflow!$A$3:$A$200,MATCH($H119,COA_Cashflow!$B$3:$B$200,0)))</f>
        <v/>
      </c>
      <c r="J119" s="11" t="n"/>
      <c r="K119" s="11" t="n"/>
      <c r="L119" s="11" t="n"/>
      <c r="M119" s="11" t="n"/>
      <c r="N119" s="14" t="n"/>
      <c r="O119" s="17" t="n"/>
      <c r="P119" s="14">
        <f>IF(ISBLANK($N119),"",ROUND($N119*$O119,0))</f>
        <v/>
      </c>
      <c r="Q119" s="14">
        <f>IF(ISBLANK($N119),"",$N119+$P119)</f>
        <v/>
      </c>
      <c r="R119" s="11" t="n"/>
      <c r="S119" s="15">
        <f>IF(ISBLANK($A119),"",DATE(YEAR($A119),MONTH($A119),1))</f>
        <v/>
      </c>
    </row>
    <row r="120">
      <c r="A120" s="16" t="n"/>
      <c r="B120" s="11" t="n"/>
      <c r="C120" s="11" t="n"/>
      <c r="D120" s="11" t="n"/>
      <c r="E120" s="11" t="n"/>
      <c r="F120" s="11" t="n"/>
      <c r="G120" s="11" t="n"/>
      <c r="H120" s="11" t="n"/>
      <c r="I120" s="11">
        <f>IF(ISBLANK($H120),"",INDEX(COA_Cashflow!$A$3:$A$200,MATCH($H120,COA_Cashflow!$B$3:$B$200,0)))</f>
        <v/>
      </c>
      <c r="J120" s="11" t="n"/>
      <c r="K120" s="11" t="n"/>
      <c r="L120" s="11" t="n"/>
      <c r="M120" s="11" t="n"/>
      <c r="N120" s="14" t="n"/>
      <c r="O120" s="17" t="n"/>
      <c r="P120" s="14">
        <f>IF(ISBLANK($N120),"",ROUND($N120*$O120,0))</f>
        <v/>
      </c>
      <c r="Q120" s="14">
        <f>IF(ISBLANK($N120),"",$N120+$P120)</f>
        <v/>
      </c>
      <c r="R120" s="11" t="n"/>
      <c r="S120" s="15">
        <f>IF(ISBLANK($A120),"",DATE(YEAR($A120),MONTH($A120),1))</f>
        <v/>
      </c>
    </row>
    <row r="121">
      <c r="A121" s="16" t="n"/>
      <c r="B121" s="11" t="n"/>
      <c r="C121" s="11" t="n"/>
      <c r="D121" s="11" t="n"/>
      <c r="E121" s="11" t="n"/>
      <c r="F121" s="11" t="n"/>
      <c r="G121" s="11" t="n"/>
      <c r="H121" s="11" t="n"/>
      <c r="I121" s="11">
        <f>IF(ISBLANK($H121),"",INDEX(COA_Cashflow!$A$3:$A$200,MATCH($H121,COA_Cashflow!$B$3:$B$200,0)))</f>
        <v/>
      </c>
      <c r="J121" s="11" t="n"/>
      <c r="K121" s="11" t="n"/>
      <c r="L121" s="11" t="n"/>
      <c r="M121" s="11" t="n"/>
      <c r="N121" s="14" t="n"/>
      <c r="O121" s="17" t="n"/>
      <c r="P121" s="14">
        <f>IF(ISBLANK($N121),"",ROUND($N121*$O121,0))</f>
        <v/>
      </c>
      <c r="Q121" s="14">
        <f>IF(ISBLANK($N121),"",$N121+$P121)</f>
        <v/>
      </c>
      <c r="R121" s="11" t="n"/>
      <c r="S121" s="15">
        <f>IF(ISBLANK($A121),"",DATE(YEAR($A121),MONTH($A121),1))</f>
        <v/>
      </c>
    </row>
    <row r="122">
      <c r="A122" s="16" t="n"/>
      <c r="B122" s="11" t="n"/>
      <c r="C122" s="11" t="n"/>
      <c r="D122" s="11" t="n"/>
      <c r="E122" s="11" t="n"/>
      <c r="F122" s="11" t="n"/>
      <c r="G122" s="11" t="n"/>
      <c r="H122" s="11" t="n"/>
      <c r="I122" s="11">
        <f>IF(ISBLANK($H122),"",INDEX(COA_Cashflow!$A$3:$A$200,MATCH($H122,COA_Cashflow!$B$3:$B$200,0)))</f>
        <v/>
      </c>
      <c r="J122" s="11" t="n"/>
      <c r="K122" s="11" t="n"/>
      <c r="L122" s="11" t="n"/>
      <c r="M122" s="11" t="n"/>
      <c r="N122" s="14" t="n"/>
      <c r="O122" s="17" t="n"/>
      <c r="P122" s="14">
        <f>IF(ISBLANK($N122),"",ROUND($N122*$O122,0))</f>
        <v/>
      </c>
      <c r="Q122" s="14">
        <f>IF(ISBLANK($N122),"",$N122+$P122)</f>
        <v/>
      </c>
      <c r="R122" s="11" t="n"/>
      <c r="S122" s="15">
        <f>IF(ISBLANK($A122),"",DATE(YEAR($A122),MONTH($A122),1))</f>
        <v/>
      </c>
    </row>
    <row r="123">
      <c r="A123" s="16" t="n"/>
      <c r="B123" s="11" t="n"/>
      <c r="C123" s="11" t="n"/>
      <c r="D123" s="11" t="n"/>
      <c r="E123" s="11" t="n"/>
      <c r="F123" s="11" t="n"/>
      <c r="G123" s="11" t="n"/>
      <c r="H123" s="11" t="n"/>
      <c r="I123" s="11">
        <f>IF(ISBLANK($H123),"",INDEX(COA_Cashflow!$A$3:$A$200,MATCH($H123,COA_Cashflow!$B$3:$B$200,0)))</f>
        <v/>
      </c>
      <c r="J123" s="11" t="n"/>
      <c r="K123" s="11" t="n"/>
      <c r="L123" s="11" t="n"/>
      <c r="M123" s="11" t="n"/>
      <c r="N123" s="14" t="n"/>
      <c r="O123" s="17" t="n"/>
      <c r="P123" s="14">
        <f>IF(ISBLANK($N123),"",ROUND($N123*$O123,0))</f>
        <v/>
      </c>
      <c r="Q123" s="14">
        <f>IF(ISBLANK($N123),"",$N123+$P123)</f>
        <v/>
      </c>
      <c r="R123" s="11" t="n"/>
      <c r="S123" s="15">
        <f>IF(ISBLANK($A123),"",DATE(YEAR($A123),MONTH($A123),1))</f>
        <v/>
      </c>
    </row>
    <row r="124">
      <c r="A124" s="16" t="n"/>
      <c r="B124" s="11" t="n"/>
      <c r="C124" s="11" t="n"/>
      <c r="D124" s="11" t="n"/>
      <c r="E124" s="11" t="n"/>
      <c r="F124" s="11" t="n"/>
      <c r="G124" s="11" t="n"/>
      <c r="H124" s="11" t="n"/>
      <c r="I124" s="11">
        <f>IF(ISBLANK($H124),"",INDEX(COA_Cashflow!$A$3:$A$200,MATCH($H124,COA_Cashflow!$B$3:$B$200,0)))</f>
        <v/>
      </c>
      <c r="J124" s="11" t="n"/>
      <c r="K124" s="11" t="n"/>
      <c r="L124" s="11" t="n"/>
      <c r="M124" s="11" t="n"/>
      <c r="N124" s="14" t="n"/>
      <c r="O124" s="17" t="n"/>
      <c r="P124" s="14">
        <f>IF(ISBLANK($N124),"",ROUND($N124*$O124,0))</f>
        <v/>
      </c>
      <c r="Q124" s="14">
        <f>IF(ISBLANK($N124),"",$N124+$P124)</f>
        <v/>
      </c>
      <c r="R124" s="11" t="n"/>
      <c r="S124" s="15">
        <f>IF(ISBLANK($A124),"",DATE(YEAR($A124),MONTH($A124),1))</f>
        <v/>
      </c>
    </row>
    <row r="125">
      <c r="A125" s="16" t="n"/>
      <c r="B125" s="11" t="n"/>
      <c r="C125" s="11" t="n"/>
      <c r="D125" s="11" t="n"/>
      <c r="E125" s="11" t="n"/>
      <c r="F125" s="11" t="n"/>
      <c r="G125" s="11" t="n"/>
      <c r="H125" s="11" t="n"/>
      <c r="I125" s="11">
        <f>IF(ISBLANK($H125),"",INDEX(COA_Cashflow!$A$3:$A$200,MATCH($H125,COA_Cashflow!$B$3:$B$200,0)))</f>
        <v/>
      </c>
      <c r="J125" s="11" t="n"/>
      <c r="K125" s="11" t="n"/>
      <c r="L125" s="11" t="n"/>
      <c r="M125" s="11" t="n"/>
      <c r="N125" s="14" t="n"/>
      <c r="O125" s="17" t="n"/>
      <c r="P125" s="14">
        <f>IF(ISBLANK($N125),"",ROUND($N125*$O125,0))</f>
        <v/>
      </c>
      <c r="Q125" s="14">
        <f>IF(ISBLANK($N125),"",$N125+$P125)</f>
        <v/>
      </c>
      <c r="R125" s="11" t="n"/>
      <c r="S125" s="15">
        <f>IF(ISBLANK($A125),"",DATE(YEAR($A125),MONTH($A125),1))</f>
        <v/>
      </c>
    </row>
    <row r="126">
      <c r="A126" s="16" t="n"/>
      <c r="B126" s="11" t="n"/>
      <c r="C126" s="11" t="n"/>
      <c r="D126" s="11" t="n"/>
      <c r="E126" s="11" t="n"/>
      <c r="F126" s="11" t="n"/>
      <c r="G126" s="11" t="n"/>
      <c r="H126" s="11" t="n"/>
      <c r="I126" s="11">
        <f>IF(ISBLANK($H126),"",INDEX(COA_Cashflow!$A$3:$A$200,MATCH($H126,COA_Cashflow!$B$3:$B$200,0)))</f>
        <v/>
      </c>
      <c r="J126" s="11" t="n"/>
      <c r="K126" s="11" t="n"/>
      <c r="L126" s="11" t="n"/>
      <c r="M126" s="11" t="n"/>
      <c r="N126" s="14" t="n"/>
      <c r="O126" s="17" t="n"/>
      <c r="P126" s="14">
        <f>IF(ISBLANK($N126),"",ROUND($N126*$O126,0))</f>
        <v/>
      </c>
      <c r="Q126" s="14">
        <f>IF(ISBLANK($N126),"",$N126+$P126)</f>
        <v/>
      </c>
      <c r="R126" s="11" t="n"/>
      <c r="S126" s="15">
        <f>IF(ISBLANK($A126),"",DATE(YEAR($A126),MONTH($A126),1))</f>
        <v/>
      </c>
    </row>
    <row r="127">
      <c r="A127" s="16" t="n"/>
      <c r="B127" s="11" t="n"/>
      <c r="C127" s="11" t="n"/>
      <c r="D127" s="11" t="n"/>
      <c r="E127" s="11" t="n"/>
      <c r="F127" s="11" t="n"/>
      <c r="G127" s="11" t="n"/>
      <c r="H127" s="11" t="n"/>
      <c r="I127" s="11">
        <f>IF(ISBLANK($H127),"",INDEX(COA_Cashflow!$A$3:$A$200,MATCH($H127,COA_Cashflow!$B$3:$B$200,0)))</f>
        <v/>
      </c>
      <c r="J127" s="11" t="n"/>
      <c r="K127" s="11" t="n"/>
      <c r="L127" s="11" t="n"/>
      <c r="M127" s="11" t="n"/>
      <c r="N127" s="14" t="n"/>
      <c r="O127" s="17" t="n"/>
      <c r="P127" s="14">
        <f>IF(ISBLANK($N127),"",ROUND($N127*$O127,0))</f>
        <v/>
      </c>
      <c r="Q127" s="14">
        <f>IF(ISBLANK($N127),"",$N127+$P127)</f>
        <v/>
      </c>
      <c r="R127" s="11" t="n"/>
      <c r="S127" s="15">
        <f>IF(ISBLANK($A127),"",DATE(YEAR($A127),MONTH($A127),1))</f>
        <v/>
      </c>
    </row>
    <row r="128">
      <c r="A128" s="16" t="n"/>
      <c r="B128" s="11" t="n"/>
      <c r="C128" s="11" t="n"/>
      <c r="D128" s="11" t="n"/>
      <c r="E128" s="11" t="n"/>
      <c r="F128" s="11" t="n"/>
      <c r="G128" s="11" t="n"/>
      <c r="H128" s="11" t="n"/>
      <c r="I128" s="11">
        <f>IF(ISBLANK($H128),"",INDEX(COA_Cashflow!$A$3:$A$200,MATCH($H128,COA_Cashflow!$B$3:$B$200,0)))</f>
        <v/>
      </c>
      <c r="J128" s="11" t="n"/>
      <c r="K128" s="11" t="n"/>
      <c r="L128" s="11" t="n"/>
      <c r="M128" s="11" t="n"/>
      <c r="N128" s="14" t="n"/>
      <c r="O128" s="17" t="n"/>
      <c r="P128" s="14">
        <f>IF(ISBLANK($N128),"",ROUND($N128*$O128,0))</f>
        <v/>
      </c>
      <c r="Q128" s="14">
        <f>IF(ISBLANK($N128),"",$N128+$P128)</f>
        <v/>
      </c>
      <c r="R128" s="11" t="n"/>
      <c r="S128" s="15">
        <f>IF(ISBLANK($A128),"",DATE(YEAR($A128),MONTH($A128),1))</f>
        <v/>
      </c>
    </row>
    <row r="129">
      <c r="A129" s="16" t="n"/>
      <c r="B129" s="11" t="n"/>
      <c r="C129" s="11" t="n"/>
      <c r="D129" s="11" t="n"/>
      <c r="E129" s="11" t="n"/>
      <c r="F129" s="11" t="n"/>
      <c r="G129" s="11" t="n"/>
      <c r="H129" s="11" t="n"/>
      <c r="I129" s="11">
        <f>IF(ISBLANK($H129),"",INDEX(COA_Cashflow!$A$3:$A$200,MATCH($H129,COA_Cashflow!$B$3:$B$200,0)))</f>
        <v/>
      </c>
      <c r="J129" s="11" t="n"/>
      <c r="K129" s="11" t="n"/>
      <c r="L129" s="11" t="n"/>
      <c r="M129" s="11" t="n"/>
      <c r="N129" s="14" t="n"/>
      <c r="O129" s="17" t="n"/>
      <c r="P129" s="14">
        <f>IF(ISBLANK($N129),"",ROUND($N129*$O129,0))</f>
        <v/>
      </c>
      <c r="Q129" s="14">
        <f>IF(ISBLANK($N129),"",$N129+$P129)</f>
        <v/>
      </c>
      <c r="R129" s="11" t="n"/>
      <c r="S129" s="15">
        <f>IF(ISBLANK($A129),"",DATE(YEAR($A129),MONTH($A129),1))</f>
        <v/>
      </c>
    </row>
    <row r="130">
      <c r="A130" s="16" t="n"/>
      <c r="B130" s="11" t="n"/>
      <c r="C130" s="11" t="n"/>
      <c r="D130" s="11" t="n"/>
      <c r="E130" s="11" t="n"/>
      <c r="F130" s="11" t="n"/>
      <c r="G130" s="11" t="n"/>
      <c r="H130" s="11" t="n"/>
      <c r="I130" s="11">
        <f>IF(ISBLANK($H130),"",INDEX(COA_Cashflow!$A$3:$A$200,MATCH($H130,COA_Cashflow!$B$3:$B$200,0)))</f>
        <v/>
      </c>
      <c r="J130" s="11" t="n"/>
      <c r="K130" s="11" t="n"/>
      <c r="L130" s="11" t="n"/>
      <c r="M130" s="11" t="n"/>
      <c r="N130" s="14" t="n"/>
      <c r="O130" s="17" t="n"/>
      <c r="P130" s="14">
        <f>IF(ISBLANK($N130),"",ROUND($N130*$O130,0))</f>
        <v/>
      </c>
      <c r="Q130" s="14">
        <f>IF(ISBLANK($N130),"",$N130+$P130)</f>
        <v/>
      </c>
      <c r="R130" s="11" t="n"/>
      <c r="S130" s="15">
        <f>IF(ISBLANK($A130),"",DATE(YEAR($A130),MONTH($A130),1))</f>
        <v/>
      </c>
    </row>
    <row r="131">
      <c r="A131" s="16" t="n"/>
      <c r="B131" s="11" t="n"/>
      <c r="C131" s="11" t="n"/>
      <c r="D131" s="11" t="n"/>
      <c r="E131" s="11" t="n"/>
      <c r="F131" s="11" t="n"/>
      <c r="G131" s="11" t="n"/>
      <c r="H131" s="11" t="n"/>
      <c r="I131" s="11">
        <f>IF(ISBLANK($H131),"",INDEX(COA_Cashflow!$A$3:$A$200,MATCH($H131,COA_Cashflow!$B$3:$B$200,0)))</f>
        <v/>
      </c>
      <c r="J131" s="11" t="n"/>
      <c r="K131" s="11" t="n"/>
      <c r="L131" s="11" t="n"/>
      <c r="M131" s="11" t="n"/>
      <c r="N131" s="14" t="n"/>
      <c r="O131" s="17" t="n"/>
      <c r="P131" s="14">
        <f>IF(ISBLANK($N131),"",ROUND($N131*$O131,0))</f>
        <v/>
      </c>
      <c r="Q131" s="14">
        <f>IF(ISBLANK($N131),"",$N131+$P131)</f>
        <v/>
      </c>
      <c r="R131" s="11" t="n"/>
      <c r="S131" s="15">
        <f>IF(ISBLANK($A131),"",DATE(YEAR($A131),MONTH($A131),1))</f>
        <v/>
      </c>
    </row>
    <row r="132">
      <c r="A132" s="16" t="n"/>
      <c r="B132" s="11" t="n"/>
      <c r="C132" s="11" t="n"/>
      <c r="D132" s="11" t="n"/>
      <c r="E132" s="11" t="n"/>
      <c r="F132" s="11" t="n"/>
      <c r="G132" s="11" t="n"/>
      <c r="H132" s="11" t="n"/>
      <c r="I132" s="11">
        <f>IF(ISBLANK($H132),"",INDEX(COA_Cashflow!$A$3:$A$200,MATCH($H132,COA_Cashflow!$B$3:$B$200,0)))</f>
        <v/>
      </c>
      <c r="J132" s="11" t="n"/>
      <c r="K132" s="11" t="n"/>
      <c r="L132" s="11" t="n"/>
      <c r="M132" s="11" t="n"/>
      <c r="N132" s="14" t="n"/>
      <c r="O132" s="17" t="n"/>
      <c r="P132" s="14">
        <f>IF(ISBLANK($N132),"",ROUND($N132*$O132,0))</f>
        <v/>
      </c>
      <c r="Q132" s="14">
        <f>IF(ISBLANK($N132),"",$N132+$P132)</f>
        <v/>
      </c>
      <c r="R132" s="11" t="n"/>
      <c r="S132" s="15">
        <f>IF(ISBLANK($A132),"",DATE(YEAR($A132),MONTH($A132),1))</f>
        <v/>
      </c>
    </row>
    <row r="133">
      <c r="A133" s="16" t="n"/>
      <c r="B133" s="11" t="n"/>
      <c r="C133" s="11" t="n"/>
      <c r="D133" s="11" t="n"/>
      <c r="E133" s="11" t="n"/>
      <c r="F133" s="11" t="n"/>
      <c r="G133" s="11" t="n"/>
      <c r="H133" s="11" t="n"/>
      <c r="I133" s="11">
        <f>IF(ISBLANK($H133),"",INDEX(COA_Cashflow!$A$3:$A$200,MATCH($H133,COA_Cashflow!$B$3:$B$200,0)))</f>
        <v/>
      </c>
      <c r="J133" s="11" t="n"/>
      <c r="K133" s="11" t="n"/>
      <c r="L133" s="11" t="n"/>
      <c r="M133" s="11" t="n"/>
      <c r="N133" s="14" t="n"/>
      <c r="O133" s="17" t="n"/>
      <c r="P133" s="14">
        <f>IF(ISBLANK($N133),"",ROUND($N133*$O133,0))</f>
        <v/>
      </c>
      <c r="Q133" s="14">
        <f>IF(ISBLANK($N133),"",$N133+$P133)</f>
        <v/>
      </c>
      <c r="R133" s="11" t="n"/>
      <c r="S133" s="15">
        <f>IF(ISBLANK($A133),"",DATE(YEAR($A133),MONTH($A133),1))</f>
        <v/>
      </c>
    </row>
    <row r="134">
      <c r="A134" s="16" t="n"/>
      <c r="B134" s="11" t="n"/>
      <c r="C134" s="11" t="n"/>
      <c r="D134" s="11" t="n"/>
      <c r="E134" s="11" t="n"/>
      <c r="F134" s="11" t="n"/>
      <c r="G134" s="11" t="n"/>
      <c r="H134" s="11" t="n"/>
      <c r="I134" s="11">
        <f>IF(ISBLANK($H134),"",INDEX(COA_Cashflow!$A$3:$A$200,MATCH($H134,COA_Cashflow!$B$3:$B$200,0)))</f>
        <v/>
      </c>
      <c r="J134" s="11" t="n"/>
      <c r="K134" s="11" t="n"/>
      <c r="L134" s="11" t="n"/>
      <c r="M134" s="11" t="n"/>
      <c r="N134" s="14" t="n"/>
      <c r="O134" s="17" t="n"/>
      <c r="P134" s="14">
        <f>IF(ISBLANK($N134),"",ROUND($N134*$O134,0))</f>
        <v/>
      </c>
      <c r="Q134" s="14">
        <f>IF(ISBLANK($N134),"",$N134+$P134)</f>
        <v/>
      </c>
      <c r="R134" s="11" t="n"/>
      <c r="S134" s="15">
        <f>IF(ISBLANK($A134),"",DATE(YEAR($A134),MONTH($A134),1))</f>
        <v/>
      </c>
    </row>
    <row r="135">
      <c r="A135" s="16" t="n"/>
      <c r="B135" s="11" t="n"/>
      <c r="C135" s="11" t="n"/>
      <c r="D135" s="11" t="n"/>
      <c r="E135" s="11" t="n"/>
      <c r="F135" s="11" t="n"/>
      <c r="G135" s="11" t="n"/>
      <c r="H135" s="11" t="n"/>
      <c r="I135" s="11">
        <f>IF(ISBLANK($H135),"",INDEX(COA_Cashflow!$A$3:$A$200,MATCH($H135,COA_Cashflow!$B$3:$B$200,0)))</f>
        <v/>
      </c>
      <c r="J135" s="11" t="n"/>
      <c r="K135" s="11" t="n"/>
      <c r="L135" s="11" t="n"/>
      <c r="M135" s="11" t="n"/>
      <c r="N135" s="14" t="n"/>
      <c r="O135" s="17" t="n"/>
      <c r="P135" s="14">
        <f>IF(ISBLANK($N135),"",ROUND($N135*$O135,0))</f>
        <v/>
      </c>
      <c r="Q135" s="14">
        <f>IF(ISBLANK($N135),"",$N135+$P135)</f>
        <v/>
      </c>
      <c r="R135" s="11" t="n"/>
      <c r="S135" s="15">
        <f>IF(ISBLANK($A135),"",DATE(YEAR($A135),MONTH($A135),1))</f>
        <v/>
      </c>
    </row>
    <row r="136">
      <c r="A136" s="16" t="n"/>
      <c r="B136" s="11" t="n"/>
      <c r="C136" s="11" t="n"/>
      <c r="D136" s="11" t="n"/>
      <c r="E136" s="11" t="n"/>
      <c r="F136" s="11" t="n"/>
      <c r="G136" s="11" t="n"/>
      <c r="H136" s="11" t="n"/>
      <c r="I136" s="11">
        <f>IF(ISBLANK($H136),"",INDEX(COA_Cashflow!$A$3:$A$200,MATCH($H136,COA_Cashflow!$B$3:$B$200,0)))</f>
        <v/>
      </c>
      <c r="J136" s="11" t="n"/>
      <c r="K136" s="11" t="n"/>
      <c r="L136" s="11" t="n"/>
      <c r="M136" s="11" t="n"/>
      <c r="N136" s="14" t="n"/>
      <c r="O136" s="17" t="n"/>
      <c r="P136" s="14">
        <f>IF(ISBLANK($N136),"",ROUND($N136*$O136,0))</f>
        <v/>
      </c>
      <c r="Q136" s="14">
        <f>IF(ISBLANK($N136),"",$N136+$P136)</f>
        <v/>
      </c>
      <c r="R136" s="11" t="n"/>
      <c r="S136" s="15">
        <f>IF(ISBLANK($A136),"",DATE(YEAR($A136),MONTH($A136),1))</f>
        <v/>
      </c>
    </row>
    <row r="137">
      <c r="A137" s="16" t="n"/>
      <c r="B137" s="11" t="n"/>
      <c r="C137" s="11" t="n"/>
      <c r="D137" s="11" t="n"/>
      <c r="E137" s="11" t="n"/>
      <c r="F137" s="11" t="n"/>
      <c r="G137" s="11" t="n"/>
      <c r="H137" s="11" t="n"/>
      <c r="I137" s="11">
        <f>IF(ISBLANK($H137),"",INDEX(COA_Cashflow!$A$3:$A$200,MATCH($H137,COA_Cashflow!$B$3:$B$200,0)))</f>
        <v/>
      </c>
      <c r="J137" s="11" t="n"/>
      <c r="K137" s="11" t="n"/>
      <c r="L137" s="11" t="n"/>
      <c r="M137" s="11" t="n"/>
      <c r="N137" s="14" t="n"/>
      <c r="O137" s="17" t="n"/>
      <c r="P137" s="14">
        <f>IF(ISBLANK($N137),"",ROUND($N137*$O137,0))</f>
        <v/>
      </c>
      <c r="Q137" s="14">
        <f>IF(ISBLANK($N137),"",$N137+$P137)</f>
        <v/>
      </c>
      <c r="R137" s="11" t="n"/>
      <c r="S137" s="15">
        <f>IF(ISBLANK($A137),"",DATE(YEAR($A137),MONTH($A137),1))</f>
        <v/>
      </c>
    </row>
    <row r="138">
      <c r="A138" s="16" t="n"/>
      <c r="B138" s="11" t="n"/>
      <c r="C138" s="11" t="n"/>
      <c r="D138" s="11" t="n"/>
      <c r="E138" s="11" t="n"/>
      <c r="F138" s="11" t="n"/>
      <c r="G138" s="11" t="n"/>
      <c r="H138" s="11" t="n"/>
      <c r="I138" s="11">
        <f>IF(ISBLANK($H138),"",INDEX(COA_Cashflow!$A$3:$A$200,MATCH($H138,COA_Cashflow!$B$3:$B$200,0)))</f>
        <v/>
      </c>
      <c r="J138" s="11" t="n"/>
      <c r="K138" s="11" t="n"/>
      <c r="L138" s="11" t="n"/>
      <c r="M138" s="11" t="n"/>
      <c r="N138" s="14" t="n"/>
      <c r="O138" s="17" t="n"/>
      <c r="P138" s="14">
        <f>IF(ISBLANK($N138),"",ROUND($N138*$O138,0))</f>
        <v/>
      </c>
      <c r="Q138" s="14">
        <f>IF(ISBLANK($N138),"",$N138+$P138)</f>
        <v/>
      </c>
      <c r="R138" s="11" t="n"/>
      <c r="S138" s="15">
        <f>IF(ISBLANK($A138),"",DATE(YEAR($A138),MONTH($A138),1))</f>
        <v/>
      </c>
    </row>
    <row r="139">
      <c r="A139" s="16" t="n"/>
      <c r="B139" s="11" t="n"/>
      <c r="C139" s="11" t="n"/>
      <c r="D139" s="11" t="n"/>
      <c r="E139" s="11" t="n"/>
      <c r="F139" s="11" t="n"/>
      <c r="G139" s="11" t="n"/>
      <c r="H139" s="11" t="n"/>
      <c r="I139" s="11">
        <f>IF(ISBLANK($H139),"",INDEX(COA_Cashflow!$A$3:$A$200,MATCH($H139,COA_Cashflow!$B$3:$B$200,0)))</f>
        <v/>
      </c>
      <c r="J139" s="11" t="n"/>
      <c r="K139" s="11" t="n"/>
      <c r="L139" s="11" t="n"/>
      <c r="M139" s="11" t="n"/>
      <c r="N139" s="14" t="n"/>
      <c r="O139" s="17" t="n"/>
      <c r="P139" s="14">
        <f>IF(ISBLANK($N139),"",ROUND($N139*$O139,0))</f>
        <v/>
      </c>
      <c r="Q139" s="14">
        <f>IF(ISBLANK($N139),"",$N139+$P139)</f>
        <v/>
      </c>
      <c r="R139" s="11" t="n"/>
      <c r="S139" s="15">
        <f>IF(ISBLANK($A139),"",DATE(YEAR($A139),MONTH($A139),1))</f>
        <v/>
      </c>
    </row>
    <row r="140">
      <c r="A140" s="16" t="n"/>
      <c r="B140" s="11" t="n"/>
      <c r="C140" s="11" t="n"/>
      <c r="D140" s="11" t="n"/>
      <c r="E140" s="11" t="n"/>
      <c r="F140" s="11" t="n"/>
      <c r="G140" s="11" t="n"/>
      <c r="H140" s="11" t="n"/>
      <c r="I140" s="11">
        <f>IF(ISBLANK($H140),"",INDEX(COA_Cashflow!$A$3:$A$200,MATCH($H140,COA_Cashflow!$B$3:$B$200,0)))</f>
        <v/>
      </c>
      <c r="J140" s="11" t="n"/>
      <c r="K140" s="11" t="n"/>
      <c r="L140" s="11" t="n"/>
      <c r="M140" s="11" t="n"/>
      <c r="N140" s="14" t="n"/>
      <c r="O140" s="17" t="n"/>
      <c r="P140" s="14">
        <f>IF(ISBLANK($N140),"",ROUND($N140*$O140,0))</f>
        <v/>
      </c>
      <c r="Q140" s="14">
        <f>IF(ISBLANK($N140),"",$N140+$P140)</f>
        <v/>
      </c>
      <c r="R140" s="11" t="n"/>
      <c r="S140" s="15">
        <f>IF(ISBLANK($A140),"",DATE(YEAR($A140),MONTH($A140),1))</f>
        <v/>
      </c>
    </row>
    <row r="141">
      <c r="A141" s="16" t="n"/>
      <c r="B141" s="11" t="n"/>
      <c r="C141" s="11" t="n"/>
      <c r="D141" s="11" t="n"/>
      <c r="E141" s="11" t="n"/>
      <c r="F141" s="11" t="n"/>
      <c r="G141" s="11" t="n"/>
      <c r="H141" s="11" t="n"/>
      <c r="I141" s="11">
        <f>IF(ISBLANK($H141),"",INDEX(COA_Cashflow!$A$3:$A$200,MATCH($H141,COA_Cashflow!$B$3:$B$200,0)))</f>
        <v/>
      </c>
      <c r="J141" s="11" t="n"/>
      <c r="K141" s="11" t="n"/>
      <c r="L141" s="11" t="n"/>
      <c r="M141" s="11" t="n"/>
      <c r="N141" s="14" t="n"/>
      <c r="O141" s="17" t="n"/>
      <c r="P141" s="14">
        <f>IF(ISBLANK($N141),"",ROUND($N141*$O141,0))</f>
        <v/>
      </c>
      <c r="Q141" s="14">
        <f>IF(ISBLANK($N141),"",$N141+$P141)</f>
        <v/>
      </c>
      <c r="R141" s="11" t="n"/>
      <c r="S141" s="15">
        <f>IF(ISBLANK($A141),"",DATE(YEAR($A141),MONTH($A141),1))</f>
        <v/>
      </c>
    </row>
    <row r="142">
      <c r="A142" s="16" t="n"/>
      <c r="B142" s="11" t="n"/>
      <c r="C142" s="11" t="n"/>
      <c r="D142" s="11" t="n"/>
      <c r="E142" s="11" t="n"/>
      <c r="F142" s="11" t="n"/>
      <c r="G142" s="11" t="n"/>
      <c r="H142" s="11" t="n"/>
      <c r="I142" s="11">
        <f>IF(ISBLANK($H142),"",INDEX(COA_Cashflow!$A$3:$A$200,MATCH($H142,COA_Cashflow!$B$3:$B$200,0)))</f>
        <v/>
      </c>
      <c r="J142" s="11" t="n"/>
      <c r="K142" s="11" t="n"/>
      <c r="L142" s="11" t="n"/>
      <c r="M142" s="11" t="n"/>
      <c r="N142" s="14" t="n"/>
      <c r="O142" s="17" t="n"/>
      <c r="P142" s="14">
        <f>IF(ISBLANK($N142),"",ROUND($N142*$O142,0))</f>
        <v/>
      </c>
      <c r="Q142" s="14">
        <f>IF(ISBLANK($N142),"",$N142+$P142)</f>
        <v/>
      </c>
      <c r="R142" s="11" t="n"/>
      <c r="S142" s="15">
        <f>IF(ISBLANK($A142),"",DATE(YEAR($A142),MONTH($A142),1))</f>
        <v/>
      </c>
    </row>
    <row r="143">
      <c r="A143" s="16" t="n"/>
      <c r="B143" s="11" t="n"/>
      <c r="C143" s="11" t="n"/>
      <c r="D143" s="11" t="n"/>
      <c r="E143" s="11" t="n"/>
      <c r="F143" s="11" t="n"/>
      <c r="G143" s="11" t="n"/>
      <c r="H143" s="11" t="n"/>
      <c r="I143" s="11">
        <f>IF(ISBLANK($H143),"",INDEX(COA_Cashflow!$A$3:$A$200,MATCH($H143,COA_Cashflow!$B$3:$B$200,0)))</f>
        <v/>
      </c>
      <c r="J143" s="11" t="n"/>
      <c r="K143" s="11" t="n"/>
      <c r="L143" s="11" t="n"/>
      <c r="M143" s="11" t="n"/>
      <c r="N143" s="14" t="n"/>
      <c r="O143" s="17" t="n"/>
      <c r="P143" s="14">
        <f>IF(ISBLANK($N143),"",ROUND($N143*$O143,0))</f>
        <v/>
      </c>
      <c r="Q143" s="14">
        <f>IF(ISBLANK($N143),"",$N143+$P143)</f>
        <v/>
      </c>
      <c r="R143" s="11" t="n"/>
      <c r="S143" s="15">
        <f>IF(ISBLANK($A143),"",DATE(YEAR($A143),MONTH($A143),1))</f>
        <v/>
      </c>
    </row>
    <row r="144">
      <c r="A144" s="16" t="n"/>
      <c r="B144" s="11" t="n"/>
      <c r="C144" s="11" t="n"/>
      <c r="D144" s="11" t="n"/>
      <c r="E144" s="11" t="n"/>
      <c r="F144" s="11" t="n"/>
      <c r="G144" s="11" t="n"/>
      <c r="H144" s="11" t="n"/>
      <c r="I144" s="11">
        <f>IF(ISBLANK($H144),"",INDEX(COA_Cashflow!$A$3:$A$200,MATCH($H144,COA_Cashflow!$B$3:$B$200,0)))</f>
        <v/>
      </c>
      <c r="J144" s="11" t="n"/>
      <c r="K144" s="11" t="n"/>
      <c r="L144" s="11" t="n"/>
      <c r="M144" s="11" t="n"/>
      <c r="N144" s="14" t="n"/>
      <c r="O144" s="17" t="n"/>
      <c r="P144" s="14">
        <f>IF(ISBLANK($N144),"",ROUND($N144*$O144,0))</f>
        <v/>
      </c>
      <c r="Q144" s="14">
        <f>IF(ISBLANK($N144),"",$N144+$P144)</f>
        <v/>
      </c>
      <c r="R144" s="11" t="n"/>
      <c r="S144" s="15">
        <f>IF(ISBLANK($A144),"",DATE(YEAR($A144),MONTH($A144),1))</f>
        <v/>
      </c>
    </row>
    <row r="145">
      <c r="A145" s="16" t="n"/>
      <c r="B145" s="11" t="n"/>
      <c r="C145" s="11" t="n"/>
      <c r="D145" s="11" t="n"/>
      <c r="E145" s="11" t="n"/>
      <c r="F145" s="11" t="n"/>
      <c r="G145" s="11" t="n"/>
      <c r="H145" s="11" t="n"/>
      <c r="I145" s="11">
        <f>IF(ISBLANK($H145),"",INDEX(COA_Cashflow!$A$3:$A$200,MATCH($H145,COA_Cashflow!$B$3:$B$200,0)))</f>
        <v/>
      </c>
      <c r="J145" s="11" t="n"/>
      <c r="K145" s="11" t="n"/>
      <c r="L145" s="11" t="n"/>
      <c r="M145" s="11" t="n"/>
      <c r="N145" s="14" t="n"/>
      <c r="O145" s="17" t="n"/>
      <c r="P145" s="14">
        <f>IF(ISBLANK($N145),"",ROUND($N145*$O145,0))</f>
        <v/>
      </c>
      <c r="Q145" s="14">
        <f>IF(ISBLANK($N145),"",$N145+$P145)</f>
        <v/>
      </c>
      <c r="R145" s="11" t="n"/>
      <c r="S145" s="15">
        <f>IF(ISBLANK($A145),"",DATE(YEAR($A145),MONTH($A145),1))</f>
        <v/>
      </c>
    </row>
    <row r="146">
      <c r="A146" s="16" t="n"/>
      <c r="B146" s="11" t="n"/>
      <c r="C146" s="11" t="n"/>
      <c r="D146" s="11" t="n"/>
      <c r="E146" s="11" t="n"/>
      <c r="F146" s="11" t="n"/>
      <c r="G146" s="11" t="n"/>
      <c r="H146" s="11" t="n"/>
      <c r="I146" s="11">
        <f>IF(ISBLANK($H146),"",INDEX(COA_Cashflow!$A$3:$A$200,MATCH($H146,COA_Cashflow!$B$3:$B$200,0)))</f>
        <v/>
      </c>
      <c r="J146" s="11" t="n"/>
      <c r="K146" s="11" t="n"/>
      <c r="L146" s="11" t="n"/>
      <c r="M146" s="11" t="n"/>
      <c r="N146" s="14" t="n"/>
      <c r="O146" s="17" t="n"/>
      <c r="P146" s="14">
        <f>IF(ISBLANK($N146),"",ROUND($N146*$O146,0))</f>
        <v/>
      </c>
      <c r="Q146" s="14">
        <f>IF(ISBLANK($N146),"",$N146+$P146)</f>
        <v/>
      </c>
      <c r="R146" s="11" t="n"/>
      <c r="S146" s="15">
        <f>IF(ISBLANK($A146),"",DATE(YEAR($A146),MONTH($A146),1))</f>
        <v/>
      </c>
    </row>
    <row r="147">
      <c r="A147" s="16" t="n"/>
      <c r="B147" s="11" t="n"/>
      <c r="C147" s="11" t="n"/>
      <c r="D147" s="11" t="n"/>
      <c r="E147" s="11" t="n"/>
      <c r="F147" s="11" t="n"/>
      <c r="G147" s="11" t="n"/>
      <c r="H147" s="11" t="n"/>
      <c r="I147" s="11">
        <f>IF(ISBLANK($H147),"",INDEX(COA_Cashflow!$A$3:$A$200,MATCH($H147,COA_Cashflow!$B$3:$B$200,0)))</f>
        <v/>
      </c>
      <c r="J147" s="11" t="n"/>
      <c r="K147" s="11" t="n"/>
      <c r="L147" s="11" t="n"/>
      <c r="M147" s="11" t="n"/>
      <c r="N147" s="14" t="n"/>
      <c r="O147" s="17" t="n"/>
      <c r="P147" s="14">
        <f>IF(ISBLANK($N147),"",ROUND($N147*$O147,0))</f>
        <v/>
      </c>
      <c r="Q147" s="14">
        <f>IF(ISBLANK($N147),"",$N147+$P147)</f>
        <v/>
      </c>
      <c r="R147" s="11" t="n"/>
      <c r="S147" s="15">
        <f>IF(ISBLANK($A147),"",DATE(YEAR($A147),MONTH($A147),1))</f>
        <v/>
      </c>
    </row>
    <row r="148">
      <c r="A148" s="16" t="n"/>
      <c r="B148" s="11" t="n"/>
      <c r="C148" s="11" t="n"/>
      <c r="D148" s="11" t="n"/>
      <c r="E148" s="11" t="n"/>
      <c r="F148" s="11" t="n"/>
      <c r="G148" s="11" t="n"/>
      <c r="H148" s="11" t="n"/>
      <c r="I148" s="11">
        <f>IF(ISBLANK($H148),"",INDEX(COA_Cashflow!$A$3:$A$200,MATCH($H148,COA_Cashflow!$B$3:$B$200,0)))</f>
        <v/>
      </c>
      <c r="J148" s="11" t="n"/>
      <c r="K148" s="11" t="n"/>
      <c r="L148" s="11" t="n"/>
      <c r="M148" s="11" t="n"/>
      <c r="N148" s="14" t="n"/>
      <c r="O148" s="17" t="n"/>
      <c r="P148" s="14">
        <f>IF(ISBLANK($N148),"",ROUND($N148*$O148,0))</f>
        <v/>
      </c>
      <c r="Q148" s="14">
        <f>IF(ISBLANK($N148),"",$N148+$P148)</f>
        <v/>
      </c>
      <c r="R148" s="11" t="n"/>
      <c r="S148" s="15">
        <f>IF(ISBLANK($A148),"",DATE(YEAR($A148),MONTH($A148),1))</f>
        <v/>
      </c>
    </row>
    <row r="149">
      <c r="A149" s="16" t="n"/>
      <c r="B149" s="11" t="n"/>
      <c r="C149" s="11" t="n"/>
      <c r="D149" s="11" t="n"/>
      <c r="E149" s="11" t="n"/>
      <c r="F149" s="11" t="n"/>
      <c r="G149" s="11" t="n"/>
      <c r="H149" s="11" t="n"/>
      <c r="I149" s="11">
        <f>IF(ISBLANK($H149),"",INDEX(COA_Cashflow!$A$3:$A$200,MATCH($H149,COA_Cashflow!$B$3:$B$200,0)))</f>
        <v/>
      </c>
      <c r="J149" s="11" t="n"/>
      <c r="K149" s="11" t="n"/>
      <c r="L149" s="11" t="n"/>
      <c r="M149" s="11" t="n"/>
      <c r="N149" s="14" t="n"/>
      <c r="O149" s="17" t="n"/>
      <c r="P149" s="14">
        <f>IF(ISBLANK($N149),"",ROUND($N149*$O149,0))</f>
        <v/>
      </c>
      <c r="Q149" s="14">
        <f>IF(ISBLANK($N149),"",$N149+$P149)</f>
        <v/>
      </c>
      <c r="R149" s="11" t="n"/>
      <c r="S149" s="15">
        <f>IF(ISBLANK($A149),"",DATE(YEAR($A149),MONTH($A149),1))</f>
        <v/>
      </c>
    </row>
    <row r="150">
      <c r="A150" s="16" t="n"/>
      <c r="B150" s="11" t="n"/>
      <c r="C150" s="11" t="n"/>
      <c r="D150" s="11" t="n"/>
      <c r="E150" s="11" t="n"/>
      <c r="F150" s="11" t="n"/>
      <c r="G150" s="11" t="n"/>
      <c r="H150" s="11" t="n"/>
      <c r="I150" s="11">
        <f>IF(ISBLANK($H150),"",INDEX(COA_Cashflow!$A$3:$A$200,MATCH($H150,COA_Cashflow!$B$3:$B$200,0)))</f>
        <v/>
      </c>
      <c r="J150" s="11" t="n"/>
      <c r="K150" s="11" t="n"/>
      <c r="L150" s="11" t="n"/>
      <c r="M150" s="11" t="n"/>
      <c r="N150" s="14" t="n"/>
      <c r="O150" s="17" t="n"/>
      <c r="P150" s="14">
        <f>IF(ISBLANK($N150),"",ROUND($N150*$O150,0))</f>
        <v/>
      </c>
      <c r="Q150" s="14">
        <f>IF(ISBLANK($N150),"",$N150+$P150)</f>
        <v/>
      </c>
      <c r="R150" s="11" t="n"/>
      <c r="S150" s="15">
        <f>IF(ISBLANK($A150),"",DATE(YEAR($A150),MONTH($A150),1))</f>
        <v/>
      </c>
    </row>
    <row r="151">
      <c r="A151" s="16" t="n"/>
      <c r="B151" s="11" t="n"/>
      <c r="C151" s="11" t="n"/>
      <c r="D151" s="11" t="n"/>
      <c r="E151" s="11" t="n"/>
      <c r="F151" s="11" t="n"/>
      <c r="G151" s="11" t="n"/>
      <c r="H151" s="11" t="n"/>
      <c r="I151" s="11">
        <f>IF(ISBLANK($H151),"",INDEX(COA_Cashflow!$A$3:$A$200,MATCH($H151,COA_Cashflow!$B$3:$B$200,0)))</f>
        <v/>
      </c>
      <c r="J151" s="11" t="n"/>
      <c r="K151" s="11" t="n"/>
      <c r="L151" s="11" t="n"/>
      <c r="M151" s="11" t="n"/>
      <c r="N151" s="14" t="n"/>
      <c r="O151" s="17" t="n"/>
      <c r="P151" s="14">
        <f>IF(ISBLANK($N151),"",ROUND($N151*$O151,0))</f>
        <v/>
      </c>
      <c r="Q151" s="14">
        <f>IF(ISBLANK($N151),"",$N151+$P151)</f>
        <v/>
      </c>
      <c r="R151" s="11" t="n"/>
      <c r="S151" s="15">
        <f>IF(ISBLANK($A151),"",DATE(YEAR($A151),MONTH($A151),1))</f>
        <v/>
      </c>
    </row>
    <row r="152">
      <c r="A152" s="16" t="n"/>
      <c r="B152" s="11" t="n"/>
      <c r="C152" s="11" t="n"/>
      <c r="D152" s="11" t="n"/>
      <c r="E152" s="11" t="n"/>
      <c r="F152" s="11" t="n"/>
      <c r="G152" s="11" t="n"/>
      <c r="H152" s="11" t="n"/>
      <c r="I152" s="11">
        <f>IF(ISBLANK($H152),"",INDEX(COA_Cashflow!$A$3:$A$200,MATCH($H152,COA_Cashflow!$B$3:$B$200,0)))</f>
        <v/>
      </c>
      <c r="J152" s="11" t="n"/>
      <c r="K152" s="11" t="n"/>
      <c r="L152" s="11" t="n"/>
      <c r="M152" s="11" t="n"/>
      <c r="N152" s="14" t="n"/>
      <c r="O152" s="17" t="n"/>
      <c r="P152" s="14">
        <f>IF(ISBLANK($N152),"",ROUND($N152*$O152,0))</f>
        <v/>
      </c>
      <c r="Q152" s="14">
        <f>IF(ISBLANK($N152),"",$N152+$P152)</f>
        <v/>
      </c>
      <c r="R152" s="11" t="n"/>
      <c r="S152" s="15">
        <f>IF(ISBLANK($A152),"",DATE(YEAR($A152),MONTH($A152),1))</f>
        <v/>
      </c>
    </row>
    <row r="153">
      <c r="A153" s="16" t="n"/>
      <c r="B153" s="11" t="n"/>
      <c r="C153" s="11" t="n"/>
      <c r="D153" s="11" t="n"/>
      <c r="E153" s="11" t="n"/>
      <c r="F153" s="11" t="n"/>
      <c r="G153" s="11" t="n"/>
      <c r="H153" s="11" t="n"/>
      <c r="I153" s="11">
        <f>IF(ISBLANK($H153),"",INDEX(COA_Cashflow!$A$3:$A$200,MATCH($H153,COA_Cashflow!$B$3:$B$200,0)))</f>
        <v/>
      </c>
      <c r="J153" s="11" t="n"/>
      <c r="K153" s="11" t="n"/>
      <c r="L153" s="11" t="n"/>
      <c r="M153" s="11" t="n"/>
      <c r="N153" s="14" t="n"/>
      <c r="O153" s="17" t="n"/>
      <c r="P153" s="14">
        <f>IF(ISBLANK($N153),"",ROUND($N153*$O153,0))</f>
        <v/>
      </c>
      <c r="Q153" s="14">
        <f>IF(ISBLANK($N153),"",$N153+$P153)</f>
        <v/>
      </c>
      <c r="R153" s="11" t="n"/>
      <c r="S153" s="15">
        <f>IF(ISBLANK($A153),"",DATE(YEAR($A153),MONTH($A153),1))</f>
        <v/>
      </c>
    </row>
    <row r="154">
      <c r="A154" s="16" t="n"/>
      <c r="B154" s="11" t="n"/>
      <c r="C154" s="11" t="n"/>
      <c r="D154" s="11" t="n"/>
      <c r="E154" s="11" t="n"/>
      <c r="F154" s="11" t="n"/>
      <c r="G154" s="11" t="n"/>
      <c r="H154" s="11" t="n"/>
      <c r="I154" s="11">
        <f>IF(ISBLANK($H154),"",INDEX(COA_Cashflow!$A$3:$A$200,MATCH($H154,COA_Cashflow!$B$3:$B$200,0)))</f>
        <v/>
      </c>
      <c r="J154" s="11" t="n"/>
      <c r="K154" s="11" t="n"/>
      <c r="L154" s="11" t="n"/>
      <c r="M154" s="11" t="n"/>
      <c r="N154" s="14" t="n"/>
      <c r="O154" s="17" t="n"/>
      <c r="P154" s="14">
        <f>IF(ISBLANK($N154),"",ROUND($N154*$O154,0))</f>
        <v/>
      </c>
      <c r="Q154" s="14">
        <f>IF(ISBLANK($N154),"",$N154+$P154)</f>
        <v/>
      </c>
      <c r="R154" s="11" t="n"/>
      <c r="S154" s="15">
        <f>IF(ISBLANK($A154),"",DATE(YEAR($A154),MONTH($A154),1))</f>
        <v/>
      </c>
    </row>
    <row r="155">
      <c r="A155" s="16" t="n"/>
      <c r="B155" s="11" t="n"/>
      <c r="C155" s="11" t="n"/>
      <c r="D155" s="11" t="n"/>
      <c r="E155" s="11" t="n"/>
      <c r="F155" s="11" t="n"/>
      <c r="G155" s="11" t="n"/>
      <c r="H155" s="11" t="n"/>
      <c r="I155" s="11">
        <f>IF(ISBLANK($H155),"",INDEX(COA_Cashflow!$A$3:$A$200,MATCH($H155,COA_Cashflow!$B$3:$B$200,0)))</f>
        <v/>
      </c>
      <c r="J155" s="11" t="n"/>
      <c r="K155" s="11" t="n"/>
      <c r="L155" s="11" t="n"/>
      <c r="M155" s="11" t="n"/>
      <c r="N155" s="14" t="n"/>
      <c r="O155" s="17" t="n"/>
      <c r="P155" s="14">
        <f>IF(ISBLANK($N155),"",ROUND($N155*$O155,0))</f>
        <v/>
      </c>
      <c r="Q155" s="14">
        <f>IF(ISBLANK($N155),"",$N155+$P155)</f>
        <v/>
      </c>
      <c r="R155" s="11" t="n"/>
      <c r="S155" s="15">
        <f>IF(ISBLANK($A155),"",DATE(YEAR($A155),MONTH($A155),1))</f>
        <v/>
      </c>
    </row>
    <row r="156">
      <c r="A156" s="16" t="n"/>
      <c r="B156" s="11" t="n"/>
      <c r="C156" s="11" t="n"/>
      <c r="D156" s="11" t="n"/>
      <c r="E156" s="11" t="n"/>
      <c r="F156" s="11" t="n"/>
      <c r="G156" s="11" t="n"/>
      <c r="H156" s="11" t="n"/>
      <c r="I156" s="11">
        <f>IF(ISBLANK($H156),"",INDEX(COA_Cashflow!$A$3:$A$200,MATCH($H156,COA_Cashflow!$B$3:$B$200,0)))</f>
        <v/>
      </c>
      <c r="J156" s="11" t="n"/>
      <c r="K156" s="11" t="n"/>
      <c r="L156" s="11" t="n"/>
      <c r="M156" s="11" t="n"/>
      <c r="N156" s="14" t="n"/>
      <c r="O156" s="17" t="n"/>
      <c r="P156" s="14">
        <f>IF(ISBLANK($N156),"",ROUND($N156*$O156,0))</f>
        <v/>
      </c>
      <c r="Q156" s="14">
        <f>IF(ISBLANK($N156),"",$N156+$P156)</f>
        <v/>
      </c>
      <c r="R156" s="11" t="n"/>
      <c r="S156" s="15">
        <f>IF(ISBLANK($A156),"",DATE(YEAR($A156),MONTH($A156),1))</f>
        <v/>
      </c>
    </row>
    <row r="157">
      <c r="A157" s="16" t="n"/>
      <c r="B157" s="11" t="n"/>
      <c r="C157" s="11" t="n"/>
      <c r="D157" s="11" t="n"/>
      <c r="E157" s="11" t="n"/>
      <c r="F157" s="11" t="n"/>
      <c r="G157" s="11" t="n"/>
      <c r="H157" s="11" t="n"/>
      <c r="I157" s="11">
        <f>IF(ISBLANK($H157),"",INDEX(COA_Cashflow!$A$3:$A$200,MATCH($H157,COA_Cashflow!$B$3:$B$200,0)))</f>
        <v/>
      </c>
      <c r="J157" s="11" t="n"/>
      <c r="K157" s="11" t="n"/>
      <c r="L157" s="11" t="n"/>
      <c r="M157" s="11" t="n"/>
      <c r="N157" s="14" t="n"/>
      <c r="O157" s="17" t="n"/>
      <c r="P157" s="14">
        <f>IF(ISBLANK($N157),"",ROUND($N157*$O157,0))</f>
        <v/>
      </c>
      <c r="Q157" s="14">
        <f>IF(ISBLANK($N157),"",$N157+$P157)</f>
        <v/>
      </c>
      <c r="R157" s="11" t="n"/>
      <c r="S157" s="15">
        <f>IF(ISBLANK($A157),"",DATE(YEAR($A157),MONTH($A157),1))</f>
        <v/>
      </c>
    </row>
    <row r="158">
      <c r="A158" s="16" t="n"/>
      <c r="B158" s="11" t="n"/>
      <c r="C158" s="11" t="n"/>
      <c r="D158" s="11" t="n"/>
      <c r="E158" s="11" t="n"/>
      <c r="F158" s="11" t="n"/>
      <c r="G158" s="11" t="n"/>
      <c r="H158" s="11" t="n"/>
      <c r="I158" s="11">
        <f>IF(ISBLANK($H158),"",INDEX(COA_Cashflow!$A$3:$A$200,MATCH($H158,COA_Cashflow!$B$3:$B$200,0)))</f>
        <v/>
      </c>
      <c r="J158" s="11" t="n"/>
      <c r="K158" s="11" t="n"/>
      <c r="L158" s="11" t="n"/>
      <c r="M158" s="11" t="n"/>
      <c r="N158" s="14" t="n"/>
      <c r="O158" s="17" t="n"/>
      <c r="P158" s="14">
        <f>IF(ISBLANK($N158),"",ROUND($N158*$O158,0))</f>
        <v/>
      </c>
      <c r="Q158" s="14">
        <f>IF(ISBLANK($N158),"",$N158+$P158)</f>
        <v/>
      </c>
      <c r="R158" s="11" t="n"/>
      <c r="S158" s="15">
        <f>IF(ISBLANK($A158),"",DATE(YEAR($A158),MONTH($A158),1))</f>
        <v/>
      </c>
    </row>
    <row r="159">
      <c r="A159" s="16" t="n"/>
      <c r="B159" s="11" t="n"/>
      <c r="C159" s="11" t="n"/>
      <c r="D159" s="11" t="n"/>
      <c r="E159" s="11" t="n"/>
      <c r="F159" s="11" t="n"/>
      <c r="G159" s="11" t="n"/>
      <c r="H159" s="11" t="n"/>
      <c r="I159" s="11">
        <f>IF(ISBLANK($H159),"",INDEX(COA_Cashflow!$A$3:$A$200,MATCH($H159,COA_Cashflow!$B$3:$B$200,0)))</f>
        <v/>
      </c>
      <c r="J159" s="11" t="n"/>
      <c r="K159" s="11" t="n"/>
      <c r="L159" s="11" t="n"/>
      <c r="M159" s="11" t="n"/>
      <c r="N159" s="14" t="n"/>
      <c r="O159" s="17" t="n"/>
      <c r="P159" s="14">
        <f>IF(ISBLANK($N159),"",ROUND($N159*$O159,0))</f>
        <v/>
      </c>
      <c r="Q159" s="14">
        <f>IF(ISBLANK($N159),"",$N159+$P159)</f>
        <v/>
      </c>
      <c r="R159" s="11" t="n"/>
      <c r="S159" s="15">
        <f>IF(ISBLANK($A159),"",DATE(YEAR($A159),MONTH($A159),1))</f>
        <v/>
      </c>
    </row>
    <row r="160">
      <c r="A160" s="16" t="n"/>
      <c r="B160" s="11" t="n"/>
      <c r="C160" s="11" t="n"/>
      <c r="D160" s="11" t="n"/>
      <c r="E160" s="11" t="n"/>
      <c r="F160" s="11" t="n"/>
      <c r="G160" s="11" t="n"/>
      <c r="H160" s="11" t="n"/>
      <c r="I160" s="11">
        <f>IF(ISBLANK($H160),"",INDEX(COA_Cashflow!$A$3:$A$200,MATCH($H160,COA_Cashflow!$B$3:$B$200,0)))</f>
        <v/>
      </c>
      <c r="J160" s="11" t="n"/>
      <c r="K160" s="11" t="n"/>
      <c r="L160" s="11" t="n"/>
      <c r="M160" s="11" t="n"/>
      <c r="N160" s="14" t="n"/>
      <c r="O160" s="17" t="n"/>
      <c r="P160" s="14">
        <f>IF(ISBLANK($N160),"",ROUND($N160*$O160,0))</f>
        <v/>
      </c>
      <c r="Q160" s="14">
        <f>IF(ISBLANK($N160),"",$N160+$P160)</f>
        <v/>
      </c>
      <c r="R160" s="11" t="n"/>
      <c r="S160" s="15">
        <f>IF(ISBLANK($A160),"",DATE(YEAR($A160),MONTH($A160),1))</f>
        <v/>
      </c>
    </row>
    <row r="161">
      <c r="A161" s="16" t="n"/>
      <c r="B161" s="11" t="n"/>
      <c r="C161" s="11" t="n"/>
      <c r="D161" s="11" t="n"/>
      <c r="E161" s="11" t="n"/>
      <c r="F161" s="11" t="n"/>
      <c r="G161" s="11" t="n"/>
      <c r="H161" s="11" t="n"/>
      <c r="I161" s="11">
        <f>IF(ISBLANK($H161),"",INDEX(COA_Cashflow!$A$3:$A$200,MATCH($H161,COA_Cashflow!$B$3:$B$200,0)))</f>
        <v/>
      </c>
      <c r="J161" s="11" t="n"/>
      <c r="K161" s="11" t="n"/>
      <c r="L161" s="11" t="n"/>
      <c r="M161" s="11" t="n"/>
      <c r="N161" s="14" t="n"/>
      <c r="O161" s="17" t="n"/>
      <c r="P161" s="14">
        <f>IF(ISBLANK($N161),"",ROUND($N161*$O161,0))</f>
        <v/>
      </c>
      <c r="Q161" s="14">
        <f>IF(ISBLANK($N161),"",$N161+$P161)</f>
        <v/>
      </c>
      <c r="R161" s="11" t="n"/>
      <c r="S161" s="15">
        <f>IF(ISBLANK($A161),"",DATE(YEAR($A161),MONTH($A161),1))</f>
        <v/>
      </c>
    </row>
    <row r="162">
      <c r="A162" s="16" t="n"/>
      <c r="B162" s="11" t="n"/>
      <c r="C162" s="11" t="n"/>
      <c r="D162" s="11" t="n"/>
      <c r="E162" s="11" t="n"/>
      <c r="F162" s="11" t="n"/>
      <c r="G162" s="11" t="n"/>
      <c r="H162" s="11" t="n"/>
      <c r="I162" s="11">
        <f>IF(ISBLANK($H162),"",INDEX(COA_Cashflow!$A$3:$A$200,MATCH($H162,COA_Cashflow!$B$3:$B$200,0)))</f>
        <v/>
      </c>
      <c r="J162" s="11" t="n"/>
      <c r="K162" s="11" t="n"/>
      <c r="L162" s="11" t="n"/>
      <c r="M162" s="11" t="n"/>
      <c r="N162" s="14" t="n"/>
      <c r="O162" s="17" t="n"/>
      <c r="P162" s="14">
        <f>IF(ISBLANK($N162),"",ROUND($N162*$O162,0))</f>
        <v/>
      </c>
      <c r="Q162" s="14">
        <f>IF(ISBLANK($N162),"",$N162+$P162)</f>
        <v/>
      </c>
      <c r="R162" s="11" t="n"/>
      <c r="S162" s="15">
        <f>IF(ISBLANK($A162),"",DATE(YEAR($A162),MONTH($A162),1))</f>
        <v/>
      </c>
    </row>
    <row r="163">
      <c r="A163" s="16" t="n"/>
      <c r="B163" s="11" t="n"/>
      <c r="C163" s="11" t="n"/>
      <c r="D163" s="11" t="n"/>
      <c r="E163" s="11" t="n"/>
      <c r="F163" s="11" t="n"/>
      <c r="G163" s="11" t="n"/>
      <c r="H163" s="11" t="n"/>
      <c r="I163" s="11">
        <f>IF(ISBLANK($H163),"",INDEX(COA_Cashflow!$A$3:$A$200,MATCH($H163,COA_Cashflow!$B$3:$B$200,0)))</f>
        <v/>
      </c>
      <c r="J163" s="11" t="n"/>
      <c r="K163" s="11" t="n"/>
      <c r="L163" s="11" t="n"/>
      <c r="M163" s="11" t="n"/>
      <c r="N163" s="14" t="n"/>
      <c r="O163" s="17" t="n"/>
      <c r="P163" s="14">
        <f>IF(ISBLANK($N163),"",ROUND($N163*$O163,0))</f>
        <v/>
      </c>
      <c r="Q163" s="14">
        <f>IF(ISBLANK($N163),"",$N163+$P163)</f>
        <v/>
      </c>
      <c r="R163" s="11" t="n"/>
      <c r="S163" s="15">
        <f>IF(ISBLANK($A163),"",DATE(YEAR($A163),MONTH($A163),1))</f>
        <v/>
      </c>
    </row>
    <row r="164">
      <c r="A164" s="16" t="n"/>
      <c r="B164" s="11" t="n"/>
      <c r="C164" s="11" t="n"/>
      <c r="D164" s="11" t="n"/>
      <c r="E164" s="11" t="n"/>
      <c r="F164" s="11" t="n"/>
      <c r="G164" s="11" t="n"/>
      <c r="H164" s="11" t="n"/>
      <c r="I164" s="11">
        <f>IF(ISBLANK($H164),"",INDEX(COA_Cashflow!$A$3:$A$200,MATCH($H164,COA_Cashflow!$B$3:$B$200,0)))</f>
        <v/>
      </c>
      <c r="J164" s="11" t="n"/>
      <c r="K164" s="11" t="n"/>
      <c r="L164" s="11" t="n"/>
      <c r="M164" s="11" t="n"/>
      <c r="N164" s="14" t="n"/>
      <c r="O164" s="17" t="n"/>
      <c r="P164" s="14">
        <f>IF(ISBLANK($N164),"",ROUND($N164*$O164,0))</f>
        <v/>
      </c>
      <c r="Q164" s="14">
        <f>IF(ISBLANK($N164),"",$N164+$P164)</f>
        <v/>
      </c>
      <c r="R164" s="11" t="n"/>
      <c r="S164" s="15">
        <f>IF(ISBLANK($A164),"",DATE(YEAR($A164),MONTH($A164),1))</f>
        <v/>
      </c>
    </row>
    <row r="165">
      <c r="A165" s="16" t="n"/>
      <c r="B165" s="11" t="n"/>
      <c r="C165" s="11" t="n"/>
      <c r="D165" s="11" t="n"/>
      <c r="E165" s="11" t="n"/>
      <c r="F165" s="11" t="n"/>
      <c r="G165" s="11" t="n"/>
      <c r="H165" s="11" t="n"/>
      <c r="I165" s="11">
        <f>IF(ISBLANK($H165),"",INDEX(COA_Cashflow!$A$3:$A$200,MATCH($H165,COA_Cashflow!$B$3:$B$200,0)))</f>
        <v/>
      </c>
      <c r="J165" s="11" t="n"/>
      <c r="K165" s="11" t="n"/>
      <c r="L165" s="11" t="n"/>
      <c r="M165" s="11" t="n"/>
      <c r="N165" s="14" t="n"/>
      <c r="O165" s="17" t="n"/>
      <c r="P165" s="14">
        <f>IF(ISBLANK($N165),"",ROUND($N165*$O165,0))</f>
        <v/>
      </c>
      <c r="Q165" s="14">
        <f>IF(ISBLANK($N165),"",$N165+$P165)</f>
        <v/>
      </c>
      <c r="R165" s="11" t="n"/>
      <c r="S165" s="15">
        <f>IF(ISBLANK($A165),"",DATE(YEAR($A165),MONTH($A165),1))</f>
        <v/>
      </c>
    </row>
    <row r="166">
      <c r="A166" s="16" t="n"/>
      <c r="B166" s="11" t="n"/>
      <c r="C166" s="11" t="n"/>
      <c r="D166" s="11" t="n"/>
      <c r="E166" s="11" t="n"/>
      <c r="F166" s="11" t="n"/>
      <c r="G166" s="11" t="n"/>
      <c r="H166" s="11" t="n"/>
      <c r="I166" s="11">
        <f>IF(ISBLANK($H166),"",INDEX(COA_Cashflow!$A$3:$A$200,MATCH($H166,COA_Cashflow!$B$3:$B$200,0)))</f>
        <v/>
      </c>
      <c r="J166" s="11" t="n"/>
      <c r="K166" s="11" t="n"/>
      <c r="L166" s="11" t="n"/>
      <c r="M166" s="11" t="n"/>
      <c r="N166" s="14" t="n"/>
      <c r="O166" s="17" t="n"/>
      <c r="P166" s="14">
        <f>IF(ISBLANK($N166),"",ROUND($N166*$O166,0))</f>
        <v/>
      </c>
      <c r="Q166" s="14">
        <f>IF(ISBLANK($N166),"",$N166+$P166)</f>
        <v/>
      </c>
      <c r="R166" s="11" t="n"/>
      <c r="S166" s="15">
        <f>IF(ISBLANK($A166),"",DATE(YEAR($A166),MONTH($A166),1))</f>
        <v/>
      </c>
    </row>
    <row r="167">
      <c r="A167" s="16" t="n"/>
      <c r="B167" s="11" t="n"/>
      <c r="C167" s="11" t="n"/>
      <c r="D167" s="11" t="n"/>
      <c r="E167" s="11" t="n"/>
      <c r="F167" s="11" t="n"/>
      <c r="G167" s="11" t="n"/>
      <c r="H167" s="11" t="n"/>
      <c r="I167" s="11">
        <f>IF(ISBLANK($H167),"",INDEX(COA_Cashflow!$A$3:$A$200,MATCH($H167,COA_Cashflow!$B$3:$B$200,0)))</f>
        <v/>
      </c>
      <c r="J167" s="11" t="n"/>
      <c r="K167" s="11" t="n"/>
      <c r="L167" s="11" t="n"/>
      <c r="M167" s="11" t="n"/>
      <c r="N167" s="14" t="n"/>
      <c r="O167" s="17" t="n"/>
      <c r="P167" s="14">
        <f>IF(ISBLANK($N167),"",ROUND($N167*$O167,0))</f>
        <v/>
      </c>
      <c r="Q167" s="14">
        <f>IF(ISBLANK($N167),"",$N167+$P167)</f>
        <v/>
      </c>
      <c r="R167" s="11" t="n"/>
      <c r="S167" s="15">
        <f>IF(ISBLANK($A167),"",DATE(YEAR($A167),MONTH($A167),1))</f>
        <v/>
      </c>
    </row>
    <row r="168">
      <c r="A168" s="16" t="n"/>
      <c r="B168" s="11" t="n"/>
      <c r="C168" s="11" t="n"/>
      <c r="D168" s="11" t="n"/>
      <c r="E168" s="11" t="n"/>
      <c r="F168" s="11" t="n"/>
      <c r="G168" s="11" t="n"/>
      <c r="H168" s="11" t="n"/>
      <c r="I168" s="11">
        <f>IF(ISBLANK($H168),"",INDEX(COA_Cashflow!$A$3:$A$200,MATCH($H168,COA_Cashflow!$B$3:$B$200,0)))</f>
        <v/>
      </c>
      <c r="J168" s="11" t="n"/>
      <c r="K168" s="11" t="n"/>
      <c r="L168" s="11" t="n"/>
      <c r="M168" s="11" t="n"/>
      <c r="N168" s="14" t="n"/>
      <c r="O168" s="17" t="n"/>
      <c r="P168" s="14">
        <f>IF(ISBLANK($N168),"",ROUND($N168*$O168,0))</f>
        <v/>
      </c>
      <c r="Q168" s="14">
        <f>IF(ISBLANK($N168),"",$N168+$P168)</f>
        <v/>
      </c>
      <c r="R168" s="11" t="n"/>
      <c r="S168" s="15">
        <f>IF(ISBLANK($A168),"",DATE(YEAR($A168),MONTH($A168),1))</f>
        <v/>
      </c>
    </row>
    <row r="169">
      <c r="A169" s="16" t="n"/>
      <c r="B169" s="11" t="n"/>
      <c r="C169" s="11" t="n"/>
      <c r="D169" s="11" t="n"/>
      <c r="E169" s="11" t="n"/>
      <c r="F169" s="11" t="n"/>
      <c r="G169" s="11" t="n"/>
      <c r="H169" s="11" t="n"/>
      <c r="I169" s="11">
        <f>IF(ISBLANK($H169),"",INDEX(COA_Cashflow!$A$3:$A$200,MATCH($H169,COA_Cashflow!$B$3:$B$200,0)))</f>
        <v/>
      </c>
      <c r="J169" s="11" t="n"/>
      <c r="K169" s="11" t="n"/>
      <c r="L169" s="11" t="n"/>
      <c r="M169" s="11" t="n"/>
      <c r="N169" s="14" t="n"/>
      <c r="O169" s="17" t="n"/>
      <c r="P169" s="14">
        <f>IF(ISBLANK($N169),"",ROUND($N169*$O169,0))</f>
        <v/>
      </c>
      <c r="Q169" s="14">
        <f>IF(ISBLANK($N169),"",$N169+$P169)</f>
        <v/>
      </c>
      <c r="R169" s="11" t="n"/>
      <c r="S169" s="15">
        <f>IF(ISBLANK($A169),"",DATE(YEAR($A169),MONTH($A169),1))</f>
        <v/>
      </c>
    </row>
    <row r="170">
      <c r="A170" s="16" t="n"/>
      <c r="B170" s="11" t="n"/>
      <c r="C170" s="11" t="n"/>
      <c r="D170" s="11" t="n"/>
      <c r="E170" s="11" t="n"/>
      <c r="F170" s="11" t="n"/>
      <c r="G170" s="11" t="n"/>
      <c r="H170" s="11" t="n"/>
      <c r="I170" s="11">
        <f>IF(ISBLANK($H170),"",INDEX(COA_Cashflow!$A$3:$A$200,MATCH($H170,COA_Cashflow!$B$3:$B$200,0)))</f>
        <v/>
      </c>
      <c r="J170" s="11" t="n"/>
      <c r="K170" s="11" t="n"/>
      <c r="L170" s="11" t="n"/>
      <c r="M170" s="11" t="n"/>
      <c r="N170" s="14" t="n"/>
      <c r="O170" s="17" t="n"/>
      <c r="P170" s="14">
        <f>IF(ISBLANK($N170),"",ROUND($N170*$O170,0))</f>
        <v/>
      </c>
      <c r="Q170" s="14">
        <f>IF(ISBLANK($N170),"",$N170+$P170)</f>
        <v/>
      </c>
      <c r="R170" s="11" t="n"/>
      <c r="S170" s="15">
        <f>IF(ISBLANK($A170),"",DATE(YEAR($A170),MONTH($A170),1))</f>
        <v/>
      </c>
    </row>
    <row r="171">
      <c r="A171" s="16" t="n"/>
      <c r="B171" s="11" t="n"/>
      <c r="C171" s="11" t="n"/>
      <c r="D171" s="11" t="n"/>
      <c r="E171" s="11" t="n"/>
      <c r="F171" s="11" t="n"/>
      <c r="G171" s="11" t="n"/>
      <c r="H171" s="11" t="n"/>
      <c r="I171" s="11">
        <f>IF(ISBLANK($H171),"",INDEX(COA_Cashflow!$A$3:$A$200,MATCH($H171,COA_Cashflow!$B$3:$B$200,0)))</f>
        <v/>
      </c>
      <c r="J171" s="11" t="n"/>
      <c r="K171" s="11" t="n"/>
      <c r="L171" s="11" t="n"/>
      <c r="M171" s="11" t="n"/>
      <c r="N171" s="14" t="n"/>
      <c r="O171" s="17" t="n"/>
      <c r="P171" s="14">
        <f>IF(ISBLANK($N171),"",ROUND($N171*$O171,0))</f>
        <v/>
      </c>
      <c r="Q171" s="14">
        <f>IF(ISBLANK($N171),"",$N171+$P171)</f>
        <v/>
      </c>
      <c r="R171" s="11" t="n"/>
      <c r="S171" s="15">
        <f>IF(ISBLANK($A171),"",DATE(YEAR($A171),MONTH($A171),1))</f>
        <v/>
      </c>
    </row>
    <row r="172">
      <c r="A172" s="16" t="n"/>
      <c r="B172" s="11" t="n"/>
      <c r="C172" s="11" t="n"/>
      <c r="D172" s="11" t="n"/>
      <c r="E172" s="11" t="n"/>
      <c r="F172" s="11" t="n"/>
      <c r="G172" s="11" t="n"/>
      <c r="H172" s="11" t="n"/>
      <c r="I172" s="11">
        <f>IF(ISBLANK($H172),"",INDEX(COA_Cashflow!$A$3:$A$200,MATCH($H172,COA_Cashflow!$B$3:$B$200,0)))</f>
        <v/>
      </c>
      <c r="J172" s="11" t="n"/>
      <c r="K172" s="11" t="n"/>
      <c r="L172" s="11" t="n"/>
      <c r="M172" s="11" t="n"/>
      <c r="N172" s="14" t="n"/>
      <c r="O172" s="17" t="n"/>
      <c r="P172" s="14">
        <f>IF(ISBLANK($N172),"",ROUND($N172*$O172,0))</f>
        <v/>
      </c>
      <c r="Q172" s="14">
        <f>IF(ISBLANK($N172),"",$N172+$P172)</f>
        <v/>
      </c>
      <c r="R172" s="11" t="n"/>
      <c r="S172" s="15">
        <f>IF(ISBLANK($A172),"",DATE(YEAR($A172),MONTH($A172),1))</f>
        <v/>
      </c>
    </row>
    <row r="173">
      <c r="A173" s="16" t="n"/>
      <c r="B173" s="11" t="n"/>
      <c r="C173" s="11" t="n"/>
      <c r="D173" s="11" t="n"/>
      <c r="E173" s="11" t="n"/>
      <c r="F173" s="11" t="n"/>
      <c r="G173" s="11" t="n"/>
      <c r="H173" s="11" t="n"/>
      <c r="I173" s="11">
        <f>IF(ISBLANK($H173),"",INDEX(COA_Cashflow!$A$3:$A$200,MATCH($H173,COA_Cashflow!$B$3:$B$200,0)))</f>
        <v/>
      </c>
      <c r="J173" s="11" t="n"/>
      <c r="K173" s="11" t="n"/>
      <c r="L173" s="11" t="n"/>
      <c r="M173" s="11" t="n"/>
      <c r="N173" s="14" t="n"/>
      <c r="O173" s="17" t="n"/>
      <c r="P173" s="14">
        <f>IF(ISBLANK($N173),"",ROUND($N173*$O173,0))</f>
        <v/>
      </c>
      <c r="Q173" s="14">
        <f>IF(ISBLANK($N173),"",$N173+$P173)</f>
        <v/>
      </c>
      <c r="R173" s="11" t="n"/>
      <c r="S173" s="15">
        <f>IF(ISBLANK($A173),"",DATE(YEAR($A173),MONTH($A173),1))</f>
        <v/>
      </c>
    </row>
    <row r="174">
      <c r="A174" s="16" t="n"/>
      <c r="B174" s="11" t="n"/>
      <c r="C174" s="11" t="n"/>
      <c r="D174" s="11" t="n"/>
      <c r="E174" s="11" t="n"/>
      <c r="F174" s="11" t="n"/>
      <c r="G174" s="11" t="n"/>
      <c r="H174" s="11" t="n"/>
      <c r="I174" s="11">
        <f>IF(ISBLANK($H174),"",INDEX(COA_Cashflow!$A$3:$A$200,MATCH($H174,COA_Cashflow!$B$3:$B$200,0)))</f>
        <v/>
      </c>
      <c r="J174" s="11" t="n"/>
      <c r="K174" s="11" t="n"/>
      <c r="L174" s="11" t="n"/>
      <c r="M174" s="11" t="n"/>
      <c r="N174" s="14" t="n"/>
      <c r="O174" s="17" t="n"/>
      <c r="P174" s="14">
        <f>IF(ISBLANK($N174),"",ROUND($N174*$O174,0))</f>
        <v/>
      </c>
      <c r="Q174" s="14">
        <f>IF(ISBLANK($N174),"",$N174+$P174)</f>
        <v/>
      </c>
      <c r="R174" s="11" t="n"/>
      <c r="S174" s="15">
        <f>IF(ISBLANK($A174),"",DATE(YEAR($A174),MONTH($A174),1))</f>
        <v/>
      </c>
    </row>
    <row r="175">
      <c r="A175" s="16" t="n"/>
      <c r="B175" s="11" t="n"/>
      <c r="C175" s="11" t="n"/>
      <c r="D175" s="11" t="n"/>
      <c r="E175" s="11" t="n"/>
      <c r="F175" s="11" t="n"/>
      <c r="G175" s="11" t="n"/>
      <c r="H175" s="11" t="n"/>
      <c r="I175" s="11">
        <f>IF(ISBLANK($H175),"",INDEX(COA_Cashflow!$A$3:$A$200,MATCH($H175,COA_Cashflow!$B$3:$B$200,0)))</f>
        <v/>
      </c>
      <c r="J175" s="11" t="n"/>
      <c r="K175" s="11" t="n"/>
      <c r="L175" s="11" t="n"/>
      <c r="M175" s="11" t="n"/>
      <c r="N175" s="14" t="n"/>
      <c r="O175" s="17" t="n"/>
      <c r="P175" s="14">
        <f>IF(ISBLANK($N175),"",ROUND($N175*$O175,0))</f>
        <v/>
      </c>
      <c r="Q175" s="14">
        <f>IF(ISBLANK($N175),"",$N175+$P175)</f>
        <v/>
      </c>
      <c r="R175" s="11" t="n"/>
      <c r="S175" s="15">
        <f>IF(ISBLANK($A175),"",DATE(YEAR($A175),MONTH($A175),1))</f>
        <v/>
      </c>
    </row>
    <row r="176">
      <c r="A176" s="16" t="n"/>
      <c r="B176" s="11" t="n"/>
      <c r="C176" s="11" t="n"/>
      <c r="D176" s="11" t="n"/>
      <c r="E176" s="11" t="n"/>
      <c r="F176" s="11" t="n"/>
      <c r="G176" s="11" t="n"/>
      <c r="H176" s="11" t="n"/>
      <c r="I176" s="11">
        <f>IF(ISBLANK($H176),"",INDEX(COA_Cashflow!$A$3:$A$200,MATCH($H176,COA_Cashflow!$B$3:$B$200,0)))</f>
        <v/>
      </c>
      <c r="J176" s="11" t="n"/>
      <c r="K176" s="11" t="n"/>
      <c r="L176" s="11" t="n"/>
      <c r="M176" s="11" t="n"/>
      <c r="N176" s="14" t="n"/>
      <c r="O176" s="17" t="n"/>
      <c r="P176" s="14">
        <f>IF(ISBLANK($N176),"",ROUND($N176*$O176,0))</f>
        <v/>
      </c>
      <c r="Q176" s="14">
        <f>IF(ISBLANK($N176),"",$N176+$P176)</f>
        <v/>
      </c>
      <c r="R176" s="11" t="n"/>
      <c r="S176" s="15">
        <f>IF(ISBLANK($A176),"",DATE(YEAR($A176),MONTH($A176),1))</f>
        <v/>
      </c>
    </row>
    <row r="177">
      <c r="A177" s="16" t="n"/>
      <c r="B177" s="11" t="n"/>
      <c r="C177" s="11" t="n"/>
      <c r="D177" s="11" t="n"/>
      <c r="E177" s="11" t="n"/>
      <c r="F177" s="11" t="n"/>
      <c r="G177" s="11" t="n"/>
      <c r="H177" s="11" t="n"/>
      <c r="I177" s="11">
        <f>IF(ISBLANK($H177),"",INDEX(COA_Cashflow!$A$3:$A$200,MATCH($H177,COA_Cashflow!$B$3:$B$200,0)))</f>
        <v/>
      </c>
      <c r="J177" s="11" t="n"/>
      <c r="K177" s="11" t="n"/>
      <c r="L177" s="11" t="n"/>
      <c r="M177" s="11" t="n"/>
      <c r="N177" s="14" t="n"/>
      <c r="O177" s="17" t="n"/>
      <c r="P177" s="14">
        <f>IF(ISBLANK($N177),"",ROUND($N177*$O177,0))</f>
        <v/>
      </c>
      <c r="Q177" s="14">
        <f>IF(ISBLANK($N177),"",$N177+$P177)</f>
        <v/>
      </c>
      <c r="R177" s="11" t="n"/>
      <c r="S177" s="15">
        <f>IF(ISBLANK($A177),"",DATE(YEAR($A177),MONTH($A177),1))</f>
        <v/>
      </c>
    </row>
    <row r="178">
      <c r="A178" s="16" t="n"/>
      <c r="B178" s="11" t="n"/>
      <c r="C178" s="11" t="n"/>
      <c r="D178" s="11" t="n"/>
      <c r="E178" s="11" t="n"/>
      <c r="F178" s="11" t="n"/>
      <c r="G178" s="11" t="n"/>
      <c r="H178" s="11" t="n"/>
      <c r="I178" s="11">
        <f>IF(ISBLANK($H178),"",INDEX(COA_Cashflow!$A$3:$A$200,MATCH($H178,COA_Cashflow!$B$3:$B$200,0)))</f>
        <v/>
      </c>
      <c r="J178" s="11" t="n"/>
      <c r="K178" s="11" t="n"/>
      <c r="L178" s="11" t="n"/>
      <c r="M178" s="11" t="n"/>
      <c r="N178" s="14" t="n"/>
      <c r="O178" s="17" t="n"/>
      <c r="P178" s="14">
        <f>IF(ISBLANK($N178),"",ROUND($N178*$O178,0))</f>
        <v/>
      </c>
      <c r="Q178" s="14">
        <f>IF(ISBLANK($N178),"",$N178+$P178)</f>
        <v/>
      </c>
      <c r="R178" s="11" t="n"/>
      <c r="S178" s="15">
        <f>IF(ISBLANK($A178),"",DATE(YEAR($A178),MONTH($A178),1))</f>
        <v/>
      </c>
    </row>
    <row r="179">
      <c r="A179" s="16" t="n"/>
      <c r="B179" s="11" t="n"/>
      <c r="C179" s="11" t="n"/>
      <c r="D179" s="11" t="n"/>
      <c r="E179" s="11" t="n"/>
      <c r="F179" s="11" t="n"/>
      <c r="G179" s="11" t="n"/>
      <c r="H179" s="11" t="n"/>
      <c r="I179" s="11">
        <f>IF(ISBLANK($H179),"",INDEX(COA_Cashflow!$A$3:$A$200,MATCH($H179,COA_Cashflow!$B$3:$B$200,0)))</f>
        <v/>
      </c>
      <c r="J179" s="11" t="n"/>
      <c r="K179" s="11" t="n"/>
      <c r="L179" s="11" t="n"/>
      <c r="M179" s="11" t="n"/>
      <c r="N179" s="14" t="n"/>
      <c r="O179" s="17" t="n"/>
      <c r="P179" s="14">
        <f>IF(ISBLANK($N179),"",ROUND($N179*$O179,0))</f>
        <v/>
      </c>
      <c r="Q179" s="14">
        <f>IF(ISBLANK($N179),"",$N179+$P179)</f>
        <v/>
      </c>
      <c r="R179" s="11" t="n"/>
      <c r="S179" s="15">
        <f>IF(ISBLANK($A179),"",DATE(YEAR($A179),MONTH($A179),1))</f>
        <v/>
      </c>
    </row>
    <row r="180">
      <c r="A180" s="16" t="n"/>
      <c r="B180" s="11" t="n"/>
      <c r="C180" s="11" t="n"/>
      <c r="D180" s="11" t="n"/>
      <c r="E180" s="11" t="n"/>
      <c r="F180" s="11" t="n"/>
      <c r="G180" s="11" t="n"/>
      <c r="H180" s="11" t="n"/>
      <c r="I180" s="11">
        <f>IF(ISBLANK($H180),"",INDEX(COA_Cashflow!$A$3:$A$200,MATCH($H180,COA_Cashflow!$B$3:$B$200,0)))</f>
        <v/>
      </c>
      <c r="J180" s="11" t="n"/>
      <c r="K180" s="11" t="n"/>
      <c r="L180" s="11" t="n"/>
      <c r="M180" s="11" t="n"/>
      <c r="N180" s="14" t="n"/>
      <c r="O180" s="17" t="n"/>
      <c r="P180" s="14">
        <f>IF(ISBLANK($N180),"",ROUND($N180*$O180,0))</f>
        <v/>
      </c>
      <c r="Q180" s="14">
        <f>IF(ISBLANK($N180),"",$N180+$P180)</f>
        <v/>
      </c>
      <c r="R180" s="11" t="n"/>
      <c r="S180" s="15">
        <f>IF(ISBLANK($A180),"",DATE(YEAR($A180),MONTH($A180),1))</f>
        <v/>
      </c>
    </row>
    <row r="181">
      <c r="A181" s="16" t="n"/>
      <c r="B181" s="11" t="n"/>
      <c r="C181" s="11" t="n"/>
      <c r="D181" s="11" t="n"/>
      <c r="E181" s="11" t="n"/>
      <c r="F181" s="11" t="n"/>
      <c r="G181" s="11" t="n"/>
      <c r="H181" s="11" t="n"/>
      <c r="I181" s="11">
        <f>IF(ISBLANK($H181),"",INDEX(COA_Cashflow!$A$3:$A$200,MATCH($H181,COA_Cashflow!$B$3:$B$200,0)))</f>
        <v/>
      </c>
      <c r="J181" s="11" t="n"/>
      <c r="K181" s="11" t="n"/>
      <c r="L181" s="11" t="n"/>
      <c r="M181" s="11" t="n"/>
      <c r="N181" s="14" t="n"/>
      <c r="O181" s="17" t="n"/>
      <c r="P181" s="14">
        <f>IF(ISBLANK($N181),"",ROUND($N181*$O181,0))</f>
        <v/>
      </c>
      <c r="Q181" s="14">
        <f>IF(ISBLANK($N181),"",$N181+$P181)</f>
        <v/>
      </c>
      <c r="R181" s="11" t="n"/>
      <c r="S181" s="15">
        <f>IF(ISBLANK($A181),"",DATE(YEAR($A181),MONTH($A181),1))</f>
        <v/>
      </c>
    </row>
    <row r="182">
      <c r="A182" s="16" t="n"/>
      <c r="B182" s="11" t="n"/>
      <c r="C182" s="11" t="n"/>
      <c r="D182" s="11" t="n"/>
      <c r="E182" s="11" t="n"/>
      <c r="F182" s="11" t="n"/>
      <c r="G182" s="11" t="n"/>
      <c r="H182" s="11" t="n"/>
      <c r="I182" s="11">
        <f>IF(ISBLANK($H182),"",INDEX(COA_Cashflow!$A$3:$A$200,MATCH($H182,COA_Cashflow!$B$3:$B$200,0)))</f>
        <v/>
      </c>
      <c r="J182" s="11" t="n"/>
      <c r="K182" s="11" t="n"/>
      <c r="L182" s="11" t="n"/>
      <c r="M182" s="11" t="n"/>
      <c r="N182" s="14" t="n"/>
      <c r="O182" s="17" t="n"/>
      <c r="P182" s="14">
        <f>IF(ISBLANK($N182),"",ROUND($N182*$O182,0))</f>
        <v/>
      </c>
      <c r="Q182" s="14">
        <f>IF(ISBLANK($N182),"",$N182+$P182)</f>
        <v/>
      </c>
      <c r="R182" s="11" t="n"/>
      <c r="S182" s="15">
        <f>IF(ISBLANK($A182),"",DATE(YEAR($A182),MONTH($A182),1))</f>
        <v/>
      </c>
    </row>
    <row r="183">
      <c r="A183" s="16" t="n"/>
      <c r="B183" s="11" t="n"/>
      <c r="C183" s="11" t="n"/>
      <c r="D183" s="11" t="n"/>
      <c r="E183" s="11" t="n"/>
      <c r="F183" s="11" t="n"/>
      <c r="G183" s="11" t="n"/>
      <c r="H183" s="11" t="n"/>
      <c r="I183" s="11">
        <f>IF(ISBLANK($H183),"",INDEX(COA_Cashflow!$A$3:$A$200,MATCH($H183,COA_Cashflow!$B$3:$B$200,0)))</f>
        <v/>
      </c>
      <c r="J183" s="11" t="n"/>
      <c r="K183" s="11" t="n"/>
      <c r="L183" s="11" t="n"/>
      <c r="M183" s="11" t="n"/>
      <c r="N183" s="14" t="n"/>
      <c r="O183" s="17" t="n"/>
      <c r="P183" s="14">
        <f>IF(ISBLANK($N183),"",ROUND($N183*$O183,0))</f>
        <v/>
      </c>
      <c r="Q183" s="14">
        <f>IF(ISBLANK($N183),"",$N183+$P183)</f>
        <v/>
      </c>
      <c r="R183" s="11" t="n"/>
      <c r="S183" s="15">
        <f>IF(ISBLANK($A183),"",DATE(YEAR($A183),MONTH($A183),1))</f>
        <v/>
      </c>
    </row>
    <row r="184">
      <c r="A184" s="16" t="n"/>
      <c r="B184" s="11" t="n"/>
      <c r="C184" s="11" t="n"/>
      <c r="D184" s="11" t="n"/>
      <c r="E184" s="11" t="n"/>
      <c r="F184" s="11" t="n"/>
      <c r="G184" s="11" t="n"/>
      <c r="H184" s="11" t="n"/>
      <c r="I184" s="11">
        <f>IF(ISBLANK($H184),"",INDEX(COA_Cashflow!$A$3:$A$200,MATCH($H184,COA_Cashflow!$B$3:$B$200,0)))</f>
        <v/>
      </c>
      <c r="J184" s="11" t="n"/>
      <c r="K184" s="11" t="n"/>
      <c r="L184" s="11" t="n"/>
      <c r="M184" s="11" t="n"/>
      <c r="N184" s="14" t="n"/>
      <c r="O184" s="17" t="n"/>
      <c r="P184" s="14">
        <f>IF(ISBLANK($N184),"",ROUND($N184*$O184,0))</f>
        <v/>
      </c>
      <c r="Q184" s="14">
        <f>IF(ISBLANK($N184),"",$N184+$P184)</f>
        <v/>
      </c>
      <c r="R184" s="11" t="n"/>
      <c r="S184" s="15">
        <f>IF(ISBLANK($A184),"",DATE(YEAR($A184),MONTH($A184),1))</f>
        <v/>
      </c>
    </row>
    <row r="185">
      <c r="A185" s="16" t="n"/>
      <c r="B185" s="11" t="n"/>
      <c r="C185" s="11" t="n"/>
      <c r="D185" s="11" t="n"/>
      <c r="E185" s="11" t="n"/>
      <c r="F185" s="11" t="n"/>
      <c r="G185" s="11" t="n"/>
      <c r="H185" s="11" t="n"/>
      <c r="I185" s="11">
        <f>IF(ISBLANK($H185),"",INDEX(COA_Cashflow!$A$3:$A$200,MATCH($H185,COA_Cashflow!$B$3:$B$200,0)))</f>
        <v/>
      </c>
      <c r="J185" s="11" t="n"/>
      <c r="K185" s="11" t="n"/>
      <c r="L185" s="11" t="n"/>
      <c r="M185" s="11" t="n"/>
      <c r="N185" s="14" t="n"/>
      <c r="O185" s="17" t="n"/>
      <c r="P185" s="14">
        <f>IF(ISBLANK($N185),"",ROUND($N185*$O185,0))</f>
        <v/>
      </c>
      <c r="Q185" s="14">
        <f>IF(ISBLANK($N185),"",$N185+$P185)</f>
        <v/>
      </c>
      <c r="R185" s="11" t="n"/>
      <c r="S185" s="15">
        <f>IF(ISBLANK($A185),"",DATE(YEAR($A185),MONTH($A185),1))</f>
        <v/>
      </c>
    </row>
    <row r="186">
      <c r="A186" s="16" t="n"/>
      <c r="B186" s="11" t="n"/>
      <c r="C186" s="11" t="n"/>
      <c r="D186" s="11" t="n"/>
      <c r="E186" s="11" t="n"/>
      <c r="F186" s="11" t="n"/>
      <c r="G186" s="11" t="n"/>
      <c r="H186" s="11" t="n"/>
      <c r="I186" s="11">
        <f>IF(ISBLANK($H186),"",INDEX(COA_Cashflow!$A$3:$A$200,MATCH($H186,COA_Cashflow!$B$3:$B$200,0)))</f>
        <v/>
      </c>
      <c r="J186" s="11" t="n"/>
      <c r="K186" s="11" t="n"/>
      <c r="L186" s="11" t="n"/>
      <c r="M186" s="11" t="n"/>
      <c r="N186" s="14" t="n"/>
      <c r="O186" s="17" t="n"/>
      <c r="P186" s="14">
        <f>IF(ISBLANK($N186),"",ROUND($N186*$O186,0))</f>
        <v/>
      </c>
      <c r="Q186" s="14">
        <f>IF(ISBLANK($N186),"",$N186+$P186)</f>
        <v/>
      </c>
      <c r="R186" s="11" t="n"/>
      <c r="S186" s="15">
        <f>IF(ISBLANK($A186),"",DATE(YEAR($A186),MONTH($A186),1))</f>
        <v/>
      </c>
    </row>
    <row r="187">
      <c r="A187" s="16" t="n"/>
      <c r="B187" s="11" t="n"/>
      <c r="C187" s="11" t="n"/>
      <c r="D187" s="11" t="n"/>
      <c r="E187" s="11" t="n"/>
      <c r="F187" s="11" t="n"/>
      <c r="G187" s="11" t="n"/>
      <c r="H187" s="11" t="n"/>
      <c r="I187" s="11">
        <f>IF(ISBLANK($H187),"",INDEX(COA_Cashflow!$A$3:$A$200,MATCH($H187,COA_Cashflow!$B$3:$B$200,0)))</f>
        <v/>
      </c>
      <c r="J187" s="11" t="n"/>
      <c r="K187" s="11" t="n"/>
      <c r="L187" s="11" t="n"/>
      <c r="M187" s="11" t="n"/>
      <c r="N187" s="14" t="n"/>
      <c r="O187" s="17" t="n"/>
      <c r="P187" s="14">
        <f>IF(ISBLANK($N187),"",ROUND($N187*$O187,0))</f>
        <v/>
      </c>
      <c r="Q187" s="14">
        <f>IF(ISBLANK($N187),"",$N187+$P187)</f>
        <v/>
      </c>
      <c r="R187" s="11" t="n"/>
      <c r="S187" s="15">
        <f>IF(ISBLANK($A187),"",DATE(YEAR($A187),MONTH($A187),1))</f>
        <v/>
      </c>
    </row>
    <row r="188">
      <c r="A188" s="16" t="n"/>
      <c r="B188" s="11" t="n"/>
      <c r="C188" s="11" t="n"/>
      <c r="D188" s="11" t="n"/>
      <c r="E188" s="11" t="n"/>
      <c r="F188" s="11" t="n"/>
      <c r="G188" s="11" t="n"/>
      <c r="H188" s="11" t="n"/>
      <c r="I188" s="11">
        <f>IF(ISBLANK($H188),"",INDEX(COA_Cashflow!$A$3:$A$200,MATCH($H188,COA_Cashflow!$B$3:$B$200,0)))</f>
        <v/>
      </c>
      <c r="J188" s="11" t="n"/>
      <c r="K188" s="11" t="n"/>
      <c r="L188" s="11" t="n"/>
      <c r="M188" s="11" t="n"/>
      <c r="N188" s="14" t="n"/>
      <c r="O188" s="17" t="n"/>
      <c r="P188" s="14">
        <f>IF(ISBLANK($N188),"",ROUND($N188*$O188,0))</f>
        <v/>
      </c>
      <c r="Q188" s="14">
        <f>IF(ISBLANK($N188),"",$N188+$P188)</f>
        <v/>
      </c>
      <c r="R188" s="11" t="n"/>
      <c r="S188" s="15">
        <f>IF(ISBLANK($A188),"",DATE(YEAR($A188),MONTH($A188),1))</f>
        <v/>
      </c>
    </row>
    <row r="189">
      <c r="A189" s="16" t="n"/>
      <c r="B189" s="11" t="n"/>
      <c r="C189" s="11" t="n"/>
      <c r="D189" s="11" t="n"/>
      <c r="E189" s="11" t="n"/>
      <c r="F189" s="11" t="n"/>
      <c r="G189" s="11" t="n"/>
      <c r="H189" s="11" t="n"/>
      <c r="I189" s="11">
        <f>IF(ISBLANK($H189),"",INDEX(COA_Cashflow!$A$3:$A$200,MATCH($H189,COA_Cashflow!$B$3:$B$200,0)))</f>
        <v/>
      </c>
      <c r="J189" s="11" t="n"/>
      <c r="K189" s="11" t="n"/>
      <c r="L189" s="11" t="n"/>
      <c r="M189" s="11" t="n"/>
      <c r="N189" s="14" t="n"/>
      <c r="O189" s="17" t="n"/>
      <c r="P189" s="14">
        <f>IF(ISBLANK($N189),"",ROUND($N189*$O189,0))</f>
        <v/>
      </c>
      <c r="Q189" s="14">
        <f>IF(ISBLANK($N189),"",$N189+$P189)</f>
        <v/>
      </c>
      <c r="R189" s="11" t="n"/>
      <c r="S189" s="15">
        <f>IF(ISBLANK($A189),"",DATE(YEAR($A189),MONTH($A189),1))</f>
        <v/>
      </c>
    </row>
    <row r="190">
      <c r="A190" s="16" t="n"/>
      <c r="B190" s="11" t="n"/>
      <c r="C190" s="11" t="n"/>
      <c r="D190" s="11" t="n"/>
      <c r="E190" s="11" t="n"/>
      <c r="F190" s="11" t="n"/>
      <c r="G190" s="11" t="n"/>
      <c r="H190" s="11" t="n"/>
      <c r="I190" s="11">
        <f>IF(ISBLANK($H190),"",INDEX(COA_Cashflow!$A$3:$A$200,MATCH($H190,COA_Cashflow!$B$3:$B$200,0)))</f>
        <v/>
      </c>
      <c r="J190" s="11" t="n"/>
      <c r="K190" s="11" t="n"/>
      <c r="L190" s="11" t="n"/>
      <c r="M190" s="11" t="n"/>
      <c r="N190" s="14" t="n"/>
      <c r="O190" s="17" t="n"/>
      <c r="P190" s="14">
        <f>IF(ISBLANK($N190),"",ROUND($N190*$O190,0))</f>
        <v/>
      </c>
      <c r="Q190" s="14">
        <f>IF(ISBLANK($N190),"",$N190+$P190)</f>
        <v/>
      </c>
      <c r="R190" s="11" t="n"/>
      <c r="S190" s="15">
        <f>IF(ISBLANK($A190),"",DATE(YEAR($A190),MONTH($A190),1))</f>
        <v/>
      </c>
    </row>
    <row r="191">
      <c r="A191" s="16" t="n"/>
      <c r="B191" s="11" t="n"/>
      <c r="C191" s="11" t="n"/>
      <c r="D191" s="11" t="n"/>
      <c r="E191" s="11" t="n"/>
      <c r="F191" s="11" t="n"/>
      <c r="G191" s="11" t="n"/>
      <c r="H191" s="11" t="n"/>
      <c r="I191" s="11">
        <f>IF(ISBLANK($H191),"",INDEX(COA_Cashflow!$A$3:$A$200,MATCH($H191,COA_Cashflow!$B$3:$B$200,0)))</f>
        <v/>
      </c>
      <c r="J191" s="11" t="n"/>
      <c r="K191" s="11" t="n"/>
      <c r="L191" s="11" t="n"/>
      <c r="M191" s="11" t="n"/>
      <c r="N191" s="14" t="n"/>
      <c r="O191" s="17" t="n"/>
      <c r="P191" s="14">
        <f>IF(ISBLANK($N191),"",ROUND($N191*$O191,0))</f>
        <v/>
      </c>
      <c r="Q191" s="14">
        <f>IF(ISBLANK($N191),"",$N191+$P191)</f>
        <v/>
      </c>
      <c r="R191" s="11" t="n"/>
      <c r="S191" s="15">
        <f>IF(ISBLANK($A191),"",DATE(YEAR($A191),MONTH($A191),1))</f>
        <v/>
      </c>
    </row>
    <row r="192">
      <c r="A192" s="16" t="n"/>
      <c r="B192" s="11" t="n"/>
      <c r="C192" s="11" t="n"/>
      <c r="D192" s="11" t="n"/>
      <c r="E192" s="11" t="n"/>
      <c r="F192" s="11" t="n"/>
      <c r="G192" s="11" t="n"/>
      <c r="H192" s="11" t="n"/>
      <c r="I192" s="11">
        <f>IF(ISBLANK($H192),"",INDEX(COA_Cashflow!$A$3:$A$200,MATCH($H192,COA_Cashflow!$B$3:$B$200,0)))</f>
        <v/>
      </c>
      <c r="J192" s="11" t="n"/>
      <c r="K192" s="11" t="n"/>
      <c r="L192" s="11" t="n"/>
      <c r="M192" s="11" t="n"/>
      <c r="N192" s="14" t="n"/>
      <c r="O192" s="17" t="n"/>
      <c r="P192" s="14">
        <f>IF(ISBLANK($N192),"",ROUND($N192*$O192,0))</f>
        <v/>
      </c>
      <c r="Q192" s="14">
        <f>IF(ISBLANK($N192),"",$N192+$P192)</f>
        <v/>
      </c>
      <c r="R192" s="11" t="n"/>
      <c r="S192" s="15">
        <f>IF(ISBLANK($A192),"",DATE(YEAR($A192),MONTH($A192),1))</f>
        <v/>
      </c>
    </row>
    <row r="193">
      <c r="A193" s="16" t="n"/>
      <c r="B193" s="11" t="n"/>
      <c r="C193" s="11" t="n"/>
      <c r="D193" s="11" t="n"/>
      <c r="E193" s="11" t="n"/>
      <c r="F193" s="11" t="n"/>
      <c r="G193" s="11" t="n"/>
      <c r="H193" s="11" t="n"/>
      <c r="I193" s="11">
        <f>IF(ISBLANK($H193),"",INDEX(COA_Cashflow!$A$3:$A$200,MATCH($H193,COA_Cashflow!$B$3:$B$200,0)))</f>
        <v/>
      </c>
      <c r="J193" s="11" t="n"/>
      <c r="K193" s="11" t="n"/>
      <c r="L193" s="11" t="n"/>
      <c r="M193" s="11" t="n"/>
      <c r="N193" s="14" t="n"/>
      <c r="O193" s="17" t="n"/>
      <c r="P193" s="14">
        <f>IF(ISBLANK($N193),"",ROUND($N193*$O193,0))</f>
        <v/>
      </c>
      <c r="Q193" s="14">
        <f>IF(ISBLANK($N193),"",$N193+$P193)</f>
        <v/>
      </c>
      <c r="R193" s="11" t="n"/>
      <c r="S193" s="15">
        <f>IF(ISBLANK($A193),"",DATE(YEAR($A193),MONTH($A193),1))</f>
        <v/>
      </c>
    </row>
    <row r="194">
      <c r="A194" s="16" t="n"/>
      <c r="B194" s="11" t="n"/>
      <c r="C194" s="11" t="n"/>
      <c r="D194" s="11" t="n"/>
      <c r="E194" s="11" t="n"/>
      <c r="F194" s="11" t="n"/>
      <c r="G194" s="11" t="n"/>
      <c r="H194" s="11" t="n"/>
      <c r="I194" s="11">
        <f>IF(ISBLANK($H194),"",INDEX(COA_Cashflow!$A$3:$A$200,MATCH($H194,COA_Cashflow!$B$3:$B$200,0)))</f>
        <v/>
      </c>
      <c r="J194" s="11" t="n"/>
      <c r="K194" s="11" t="n"/>
      <c r="L194" s="11" t="n"/>
      <c r="M194" s="11" t="n"/>
      <c r="N194" s="14" t="n"/>
      <c r="O194" s="17" t="n"/>
      <c r="P194" s="14">
        <f>IF(ISBLANK($N194),"",ROUND($N194*$O194,0))</f>
        <v/>
      </c>
      <c r="Q194" s="14">
        <f>IF(ISBLANK($N194),"",$N194+$P194)</f>
        <v/>
      </c>
      <c r="R194" s="11" t="n"/>
      <c r="S194" s="15">
        <f>IF(ISBLANK($A194),"",DATE(YEAR($A194),MONTH($A194),1))</f>
        <v/>
      </c>
    </row>
    <row r="195">
      <c r="A195" s="16" t="n"/>
      <c r="B195" s="11" t="n"/>
      <c r="C195" s="11" t="n"/>
      <c r="D195" s="11" t="n"/>
      <c r="E195" s="11" t="n"/>
      <c r="F195" s="11" t="n"/>
      <c r="G195" s="11" t="n"/>
      <c r="H195" s="11" t="n"/>
      <c r="I195" s="11">
        <f>IF(ISBLANK($H195),"",INDEX(COA_Cashflow!$A$3:$A$200,MATCH($H195,COA_Cashflow!$B$3:$B$200,0)))</f>
        <v/>
      </c>
      <c r="J195" s="11" t="n"/>
      <c r="K195" s="11" t="n"/>
      <c r="L195" s="11" t="n"/>
      <c r="M195" s="11" t="n"/>
      <c r="N195" s="14" t="n"/>
      <c r="O195" s="17" t="n"/>
      <c r="P195" s="14">
        <f>IF(ISBLANK($N195),"",ROUND($N195*$O195,0))</f>
        <v/>
      </c>
      <c r="Q195" s="14">
        <f>IF(ISBLANK($N195),"",$N195+$P195)</f>
        <v/>
      </c>
      <c r="R195" s="11" t="n"/>
      <c r="S195" s="15">
        <f>IF(ISBLANK($A195),"",DATE(YEAR($A195),MONTH($A195),1))</f>
        <v/>
      </c>
    </row>
    <row r="196">
      <c r="A196" s="16" t="n"/>
      <c r="B196" s="11" t="n"/>
      <c r="C196" s="11" t="n"/>
      <c r="D196" s="11" t="n"/>
      <c r="E196" s="11" t="n"/>
      <c r="F196" s="11" t="n"/>
      <c r="G196" s="11" t="n"/>
      <c r="H196" s="11" t="n"/>
      <c r="I196" s="11">
        <f>IF(ISBLANK($H196),"",INDEX(COA_Cashflow!$A$3:$A$200,MATCH($H196,COA_Cashflow!$B$3:$B$200,0)))</f>
        <v/>
      </c>
      <c r="J196" s="11" t="n"/>
      <c r="K196" s="11" t="n"/>
      <c r="L196" s="11" t="n"/>
      <c r="M196" s="11" t="n"/>
      <c r="N196" s="14" t="n"/>
      <c r="O196" s="17" t="n"/>
      <c r="P196" s="14">
        <f>IF(ISBLANK($N196),"",ROUND($N196*$O196,0))</f>
        <v/>
      </c>
      <c r="Q196" s="14">
        <f>IF(ISBLANK($N196),"",$N196+$P196)</f>
        <v/>
      </c>
      <c r="R196" s="11" t="n"/>
      <c r="S196" s="15">
        <f>IF(ISBLANK($A196),"",DATE(YEAR($A196),MONTH($A196),1))</f>
        <v/>
      </c>
    </row>
    <row r="197">
      <c r="A197" s="16" t="n"/>
      <c r="B197" s="11" t="n"/>
      <c r="C197" s="11" t="n"/>
      <c r="D197" s="11" t="n"/>
      <c r="E197" s="11" t="n"/>
      <c r="F197" s="11" t="n"/>
      <c r="G197" s="11" t="n"/>
      <c r="H197" s="11" t="n"/>
      <c r="I197" s="11">
        <f>IF(ISBLANK($H197),"",INDEX(COA_Cashflow!$A$3:$A$200,MATCH($H197,COA_Cashflow!$B$3:$B$200,0)))</f>
        <v/>
      </c>
      <c r="J197" s="11" t="n"/>
      <c r="K197" s="11" t="n"/>
      <c r="L197" s="11" t="n"/>
      <c r="M197" s="11" t="n"/>
      <c r="N197" s="14" t="n"/>
      <c r="O197" s="17" t="n"/>
      <c r="P197" s="14">
        <f>IF(ISBLANK($N197),"",ROUND($N197*$O197,0))</f>
        <v/>
      </c>
      <c r="Q197" s="14">
        <f>IF(ISBLANK($N197),"",$N197+$P197)</f>
        <v/>
      </c>
      <c r="R197" s="11" t="n"/>
      <c r="S197" s="15">
        <f>IF(ISBLANK($A197),"",DATE(YEAR($A197),MONTH($A197),1))</f>
        <v/>
      </c>
    </row>
    <row r="198">
      <c r="A198" s="16" t="n"/>
      <c r="B198" s="11" t="n"/>
      <c r="C198" s="11" t="n"/>
      <c r="D198" s="11" t="n"/>
      <c r="E198" s="11" t="n"/>
      <c r="F198" s="11" t="n"/>
      <c r="G198" s="11" t="n"/>
      <c r="H198" s="11" t="n"/>
      <c r="I198" s="11">
        <f>IF(ISBLANK($H198),"",INDEX(COA_Cashflow!$A$3:$A$200,MATCH($H198,COA_Cashflow!$B$3:$B$200,0)))</f>
        <v/>
      </c>
      <c r="J198" s="11" t="n"/>
      <c r="K198" s="11" t="n"/>
      <c r="L198" s="11" t="n"/>
      <c r="M198" s="11" t="n"/>
      <c r="N198" s="14" t="n"/>
      <c r="O198" s="17" t="n"/>
      <c r="P198" s="14">
        <f>IF(ISBLANK($N198),"",ROUND($N198*$O198,0))</f>
        <v/>
      </c>
      <c r="Q198" s="14">
        <f>IF(ISBLANK($N198),"",$N198+$P198)</f>
        <v/>
      </c>
      <c r="R198" s="11" t="n"/>
      <c r="S198" s="15">
        <f>IF(ISBLANK($A198),"",DATE(YEAR($A198),MONTH($A198),1))</f>
        <v/>
      </c>
    </row>
    <row r="199">
      <c r="A199" s="16" t="n"/>
      <c r="B199" s="11" t="n"/>
      <c r="C199" s="11" t="n"/>
      <c r="D199" s="11" t="n"/>
      <c r="E199" s="11" t="n"/>
      <c r="F199" s="11" t="n"/>
      <c r="G199" s="11" t="n"/>
      <c r="H199" s="11" t="n"/>
      <c r="I199" s="11">
        <f>IF(ISBLANK($H199),"",INDEX(COA_Cashflow!$A$3:$A$200,MATCH($H199,COA_Cashflow!$B$3:$B$200,0)))</f>
        <v/>
      </c>
      <c r="J199" s="11" t="n"/>
      <c r="K199" s="11" t="n"/>
      <c r="L199" s="11" t="n"/>
      <c r="M199" s="11" t="n"/>
      <c r="N199" s="14" t="n"/>
      <c r="O199" s="17" t="n"/>
      <c r="P199" s="14">
        <f>IF(ISBLANK($N199),"",ROUND($N199*$O199,0))</f>
        <v/>
      </c>
      <c r="Q199" s="14">
        <f>IF(ISBLANK($N199),"",$N199+$P199)</f>
        <v/>
      </c>
      <c r="R199" s="11" t="n"/>
      <c r="S199" s="15">
        <f>IF(ISBLANK($A199),"",DATE(YEAR($A199),MONTH($A199),1))</f>
        <v/>
      </c>
    </row>
    <row r="200">
      <c r="A200" s="16" t="n"/>
      <c r="B200" s="11" t="n"/>
      <c r="C200" s="11" t="n"/>
      <c r="D200" s="11" t="n"/>
      <c r="E200" s="11" t="n"/>
      <c r="F200" s="11" t="n"/>
      <c r="G200" s="11" t="n"/>
      <c r="H200" s="11" t="n"/>
      <c r="I200" s="11">
        <f>IF(ISBLANK($H200),"",INDEX(COA_Cashflow!$A$3:$A$200,MATCH($H200,COA_Cashflow!$B$3:$B$200,0)))</f>
        <v/>
      </c>
      <c r="J200" s="11" t="n"/>
      <c r="K200" s="11" t="n"/>
      <c r="L200" s="11" t="n"/>
      <c r="M200" s="11" t="n"/>
      <c r="N200" s="14" t="n"/>
      <c r="O200" s="17" t="n"/>
      <c r="P200" s="14">
        <f>IF(ISBLANK($N200),"",ROUND($N200*$O200,0))</f>
        <v/>
      </c>
      <c r="Q200" s="14">
        <f>IF(ISBLANK($N200),"",$N200+$P200)</f>
        <v/>
      </c>
      <c r="R200" s="11" t="n"/>
      <c r="S200" s="15">
        <f>IF(ISBLANK($A200),"",DATE(YEAR($A200),MONTH($A200),1))</f>
        <v/>
      </c>
    </row>
    <row r="201">
      <c r="A201" s="16" t="n"/>
      <c r="B201" s="11" t="n"/>
      <c r="C201" s="11" t="n"/>
      <c r="D201" s="11" t="n"/>
      <c r="E201" s="11" t="n"/>
      <c r="F201" s="11" t="n"/>
      <c r="G201" s="11" t="n"/>
      <c r="H201" s="11" t="n"/>
      <c r="I201" s="11">
        <f>IF(ISBLANK($H201),"",INDEX(COA_Cashflow!$A$3:$A$200,MATCH($H201,COA_Cashflow!$B$3:$B$200,0)))</f>
        <v/>
      </c>
      <c r="J201" s="11" t="n"/>
      <c r="K201" s="11" t="n"/>
      <c r="L201" s="11" t="n"/>
      <c r="M201" s="11" t="n"/>
      <c r="N201" s="14" t="n"/>
      <c r="O201" s="17" t="n"/>
      <c r="P201" s="14">
        <f>IF(ISBLANK($N201),"",ROUND($N201*$O201,0))</f>
        <v/>
      </c>
      <c r="Q201" s="14">
        <f>IF(ISBLANK($N201),"",$N201+$P201)</f>
        <v/>
      </c>
      <c r="R201" s="11" t="n"/>
      <c r="S201" s="15">
        <f>IF(ISBLANK($A201),"",DATE(YEAR($A201),MONTH($A201),1))</f>
        <v/>
      </c>
    </row>
    <row r="202">
      <c r="A202" s="16" t="n"/>
      <c r="B202" s="11" t="n"/>
      <c r="C202" s="11" t="n"/>
      <c r="D202" s="11" t="n"/>
      <c r="E202" s="11" t="n"/>
      <c r="F202" s="11" t="n"/>
      <c r="G202" s="11" t="n"/>
      <c r="H202" s="11" t="n"/>
      <c r="I202" s="11">
        <f>IF(ISBLANK($H202),"",INDEX(COA_Cashflow!$A$3:$A$200,MATCH($H202,COA_Cashflow!$B$3:$B$200,0)))</f>
        <v/>
      </c>
      <c r="J202" s="11" t="n"/>
      <c r="K202" s="11" t="n"/>
      <c r="L202" s="11" t="n"/>
      <c r="M202" s="11" t="n"/>
      <c r="N202" s="14" t="n"/>
      <c r="O202" s="17" t="n"/>
      <c r="P202" s="14">
        <f>IF(ISBLANK($N202),"",ROUND($N202*$O202,0))</f>
        <v/>
      </c>
      <c r="Q202" s="14">
        <f>IF(ISBLANK($N202),"",$N202+$P202)</f>
        <v/>
      </c>
      <c r="R202" s="11" t="n"/>
      <c r="S202" s="15">
        <f>IF(ISBLANK($A202),"",DATE(YEAR($A202),MONTH($A202),1))</f>
        <v/>
      </c>
    </row>
    <row r="203">
      <c r="A203" s="16" t="n"/>
      <c r="B203" s="11" t="n"/>
      <c r="C203" s="11" t="n"/>
      <c r="D203" s="11" t="n"/>
      <c r="E203" s="11" t="n"/>
      <c r="F203" s="11" t="n"/>
      <c r="G203" s="11" t="n"/>
      <c r="H203" s="11" t="n"/>
      <c r="I203" s="11">
        <f>IF(ISBLANK($H203),"",INDEX(COA_Cashflow!$A$3:$A$200,MATCH($H203,COA_Cashflow!$B$3:$B$200,0)))</f>
        <v/>
      </c>
      <c r="J203" s="11" t="n"/>
      <c r="K203" s="11" t="n"/>
      <c r="L203" s="11" t="n"/>
      <c r="M203" s="11" t="n"/>
      <c r="N203" s="14" t="n"/>
      <c r="O203" s="17" t="n"/>
      <c r="P203" s="14">
        <f>IF(ISBLANK($N203),"",ROUND($N203*$O203,0))</f>
        <v/>
      </c>
      <c r="Q203" s="14">
        <f>IF(ISBLANK($N203),"",$N203+$P203)</f>
        <v/>
      </c>
      <c r="R203" s="11" t="n"/>
      <c r="S203" s="15">
        <f>IF(ISBLANK($A203),"",DATE(YEAR($A203),MONTH($A203),1))</f>
        <v/>
      </c>
    </row>
    <row r="204">
      <c r="A204" s="16" t="n"/>
      <c r="B204" s="11" t="n"/>
      <c r="C204" s="11" t="n"/>
      <c r="D204" s="11" t="n"/>
      <c r="E204" s="11" t="n"/>
      <c r="F204" s="11" t="n"/>
      <c r="G204" s="11" t="n"/>
      <c r="H204" s="11" t="n"/>
      <c r="I204" s="11">
        <f>IF(ISBLANK($H204),"",INDEX(COA_Cashflow!$A$3:$A$200,MATCH($H204,COA_Cashflow!$B$3:$B$200,0)))</f>
        <v/>
      </c>
      <c r="J204" s="11" t="n"/>
      <c r="K204" s="11" t="n"/>
      <c r="L204" s="11" t="n"/>
      <c r="M204" s="11" t="n"/>
      <c r="N204" s="14" t="n"/>
      <c r="O204" s="17" t="n"/>
      <c r="P204" s="14">
        <f>IF(ISBLANK($N204),"",ROUND($N204*$O204,0))</f>
        <v/>
      </c>
      <c r="Q204" s="14">
        <f>IF(ISBLANK($N204),"",$N204+$P204)</f>
        <v/>
      </c>
      <c r="R204" s="11" t="n"/>
      <c r="S204" s="15">
        <f>IF(ISBLANK($A204),"",DATE(YEAR($A204),MONTH($A204),1))</f>
        <v/>
      </c>
    </row>
    <row r="205">
      <c r="A205" s="16" t="n"/>
      <c r="B205" s="11" t="n"/>
      <c r="C205" s="11" t="n"/>
      <c r="D205" s="11" t="n"/>
      <c r="E205" s="11" t="n"/>
      <c r="F205" s="11" t="n"/>
      <c r="G205" s="11" t="n"/>
      <c r="H205" s="11" t="n"/>
      <c r="I205" s="11">
        <f>IF(ISBLANK($H205),"",INDEX(COA_Cashflow!$A$3:$A$200,MATCH($H205,COA_Cashflow!$B$3:$B$200,0)))</f>
        <v/>
      </c>
      <c r="J205" s="11" t="n"/>
      <c r="K205" s="11" t="n"/>
      <c r="L205" s="11" t="n"/>
      <c r="M205" s="11" t="n"/>
      <c r="N205" s="14" t="n"/>
      <c r="O205" s="17" t="n"/>
      <c r="P205" s="14">
        <f>IF(ISBLANK($N205),"",ROUND($N205*$O205,0))</f>
        <v/>
      </c>
      <c r="Q205" s="14">
        <f>IF(ISBLANK($N205),"",$N205+$P205)</f>
        <v/>
      </c>
      <c r="R205" s="11" t="n"/>
      <c r="S205" s="15">
        <f>IF(ISBLANK($A205),"",DATE(YEAR($A205),MONTH($A205),1))</f>
        <v/>
      </c>
    </row>
    <row r="206">
      <c r="A206" s="16" t="n"/>
      <c r="B206" s="11" t="n"/>
      <c r="C206" s="11" t="n"/>
      <c r="D206" s="11" t="n"/>
      <c r="E206" s="11" t="n"/>
      <c r="F206" s="11" t="n"/>
      <c r="G206" s="11" t="n"/>
      <c r="H206" s="11" t="n"/>
      <c r="I206" s="11">
        <f>IF(ISBLANK($H206),"",INDEX(COA_Cashflow!$A$3:$A$200,MATCH($H206,COA_Cashflow!$B$3:$B$200,0)))</f>
        <v/>
      </c>
      <c r="J206" s="11" t="n"/>
      <c r="K206" s="11" t="n"/>
      <c r="L206" s="11" t="n"/>
      <c r="M206" s="11" t="n"/>
      <c r="N206" s="14" t="n"/>
      <c r="O206" s="17" t="n"/>
      <c r="P206" s="14">
        <f>IF(ISBLANK($N206),"",ROUND($N206*$O206,0))</f>
        <v/>
      </c>
      <c r="Q206" s="14">
        <f>IF(ISBLANK($N206),"",$N206+$P206)</f>
        <v/>
      </c>
      <c r="R206" s="11" t="n"/>
      <c r="S206" s="15">
        <f>IF(ISBLANK($A206),"",DATE(YEAR($A206),MONTH($A206),1))</f>
        <v/>
      </c>
    </row>
    <row r="207">
      <c r="A207" s="16" t="n"/>
      <c r="B207" s="11" t="n"/>
      <c r="C207" s="11" t="n"/>
      <c r="D207" s="11" t="n"/>
      <c r="E207" s="11" t="n"/>
      <c r="F207" s="11" t="n"/>
      <c r="G207" s="11" t="n"/>
      <c r="H207" s="11" t="n"/>
      <c r="I207" s="11">
        <f>IF(ISBLANK($H207),"",INDEX(COA_Cashflow!$A$3:$A$200,MATCH($H207,COA_Cashflow!$B$3:$B$200,0)))</f>
        <v/>
      </c>
      <c r="J207" s="11" t="n"/>
      <c r="K207" s="11" t="n"/>
      <c r="L207" s="11" t="n"/>
      <c r="M207" s="11" t="n"/>
      <c r="N207" s="14" t="n"/>
      <c r="O207" s="17" t="n"/>
      <c r="P207" s="14">
        <f>IF(ISBLANK($N207),"",ROUND($N207*$O207,0))</f>
        <v/>
      </c>
      <c r="Q207" s="14">
        <f>IF(ISBLANK($N207),"",$N207+$P207)</f>
        <v/>
      </c>
      <c r="R207" s="11" t="n"/>
      <c r="S207" s="15">
        <f>IF(ISBLANK($A207),"",DATE(YEAR($A207),MONTH($A207),1))</f>
        <v/>
      </c>
    </row>
    <row r="208">
      <c r="A208" s="16" t="n"/>
      <c r="B208" s="11" t="n"/>
      <c r="C208" s="11" t="n"/>
      <c r="D208" s="11" t="n"/>
      <c r="E208" s="11" t="n"/>
      <c r="F208" s="11" t="n"/>
      <c r="G208" s="11" t="n"/>
      <c r="H208" s="11" t="n"/>
      <c r="I208" s="11">
        <f>IF(ISBLANK($H208),"",INDEX(COA_Cashflow!$A$3:$A$200,MATCH($H208,COA_Cashflow!$B$3:$B$200,0)))</f>
        <v/>
      </c>
      <c r="J208" s="11" t="n"/>
      <c r="K208" s="11" t="n"/>
      <c r="L208" s="11" t="n"/>
      <c r="M208" s="11" t="n"/>
      <c r="N208" s="14" t="n"/>
      <c r="O208" s="17" t="n"/>
      <c r="P208" s="14">
        <f>IF(ISBLANK($N208),"",ROUND($N208*$O208,0))</f>
        <v/>
      </c>
      <c r="Q208" s="14">
        <f>IF(ISBLANK($N208),"",$N208+$P208)</f>
        <v/>
      </c>
      <c r="R208" s="11" t="n"/>
      <c r="S208" s="15">
        <f>IF(ISBLANK($A208),"",DATE(YEAR($A208),MONTH($A208),1))</f>
        <v/>
      </c>
    </row>
    <row r="209">
      <c r="A209" s="16" t="n"/>
      <c r="B209" s="11" t="n"/>
      <c r="C209" s="11" t="n"/>
      <c r="D209" s="11" t="n"/>
      <c r="E209" s="11" t="n"/>
      <c r="F209" s="11" t="n"/>
      <c r="G209" s="11" t="n"/>
      <c r="H209" s="11" t="n"/>
      <c r="I209" s="11">
        <f>IF(ISBLANK($H209),"",INDEX(COA_Cashflow!$A$3:$A$200,MATCH($H209,COA_Cashflow!$B$3:$B$200,0)))</f>
        <v/>
      </c>
      <c r="J209" s="11" t="n"/>
      <c r="K209" s="11" t="n"/>
      <c r="L209" s="11" t="n"/>
      <c r="M209" s="11" t="n"/>
      <c r="N209" s="14" t="n"/>
      <c r="O209" s="17" t="n"/>
      <c r="P209" s="14">
        <f>IF(ISBLANK($N209),"",ROUND($N209*$O209,0))</f>
        <v/>
      </c>
      <c r="Q209" s="14">
        <f>IF(ISBLANK($N209),"",$N209+$P209)</f>
        <v/>
      </c>
      <c r="R209" s="11" t="n"/>
      <c r="S209" s="15">
        <f>IF(ISBLANK($A209),"",DATE(YEAR($A209),MONTH($A209),1))</f>
        <v/>
      </c>
    </row>
    <row r="210">
      <c r="A210" s="16" t="n"/>
      <c r="B210" s="11" t="n"/>
      <c r="C210" s="11" t="n"/>
      <c r="D210" s="11" t="n"/>
      <c r="E210" s="11" t="n"/>
      <c r="F210" s="11" t="n"/>
      <c r="G210" s="11" t="n"/>
      <c r="H210" s="11" t="n"/>
      <c r="I210" s="11">
        <f>IF(ISBLANK($H210),"",INDEX(COA_Cashflow!$A$3:$A$200,MATCH($H210,COA_Cashflow!$B$3:$B$200,0)))</f>
        <v/>
      </c>
      <c r="J210" s="11" t="n"/>
      <c r="K210" s="11" t="n"/>
      <c r="L210" s="11" t="n"/>
      <c r="M210" s="11" t="n"/>
      <c r="N210" s="14" t="n"/>
      <c r="O210" s="17" t="n"/>
      <c r="P210" s="14">
        <f>IF(ISBLANK($N210),"",ROUND($N210*$O210,0))</f>
        <v/>
      </c>
      <c r="Q210" s="14">
        <f>IF(ISBLANK($N210),"",$N210+$P210)</f>
        <v/>
      </c>
      <c r="R210" s="11" t="n"/>
      <c r="S210" s="15">
        <f>IF(ISBLANK($A210),"",DATE(YEAR($A210),MONTH($A210),1))</f>
        <v/>
      </c>
    </row>
    <row r="211">
      <c r="A211" s="16" t="n"/>
      <c r="B211" s="11" t="n"/>
      <c r="C211" s="11" t="n"/>
      <c r="D211" s="11" t="n"/>
      <c r="E211" s="11" t="n"/>
      <c r="F211" s="11" t="n"/>
      <c r="G211" s="11" t="n"/>
      <c r="H211" s="11" t="n"/>
      <c r="I211" s="11">
        <f>IF(ISBLANK($H211),"",INDEX(COA_Cashflow!$A$3:$A$200,MATCH($H211,COA_Cashflow!$B$3:$B$200,0)))</f>
        <v/>
      </c>
      <c r="J211" s="11" t="n"/>
      <c r="K211" s="11" t="n"/>
      <c r="L211" s="11" t="n"/>
      <c r="M211" s="11" t="n"/>
      <c r="N211" s="14" t="n"/>
      <c r="O211" s="17" t="n"/>
      <c r="P211" s="14">
        <f>IF(ISBLANK($N211),"",ROUND($N211*$O211,0))</f>
        <v/>
      </c>
      <c r="Q211" s="14">
        <f>IF(ISBLANK($N211),"",$N211+$P211)</f>
        <v/>
      </c>
      <c r="R211" s="11" t="n"/>
      <c r="S211" s="15">
        <f>IF(ISBLANK($A211),"",DATE(YEAR($A211),MONTH($A211),1))</f>
        <v/>
      </c>
    </row>
    <row r="212">
      <c r="A212" s="16" t="n"/>
      <c r="B212" s="11" t="n"/>
      <c r="C212" s="11" t="n"/>
      <c r="D212" s="11" t="n"/>
      <c r="E212" s="11" t="n"/>
      <c r="F212" s="11" t="n"/>
      <c r="G212" s="11" t="n"/>
      <c r="H212" s="11" t="n"/>
      <c r="I212" s="11">
        <f>IF(ISBLANK($H212),"",INDEX(COA_Cashflow!$A$3:$A$200,MATCH($H212,COA_Cashflow!$B$3:$B$200,0)))</f>
        <v/>
      </c>
      <c r="J212" s="11" t="n"/>
      <c r="K212" s="11" t="n"/>
      <c r="L212" s="11" t="n"/>
      <c r="M212" s="11" t="n"/>
      <c r="N212" s="14" t="n"/>
      <c r="O212" s="17" t="n"/>
      <c r="P212" s="14">
        <f>IF(ISBLANK($N212),"",ROUND($N212*$O212,0))</f>
        <v/>
      </c>
      <c r="Q212" s="14">
        <f>IF(ISBLANK($N212),"",$N212+$P212)</f>
        <v/>
      </c>
      <c r="R212" s="11" t="n"/>
      <c r="S212" s="15">
        <f>IF(ISBLANK($A212),"",DATE(YEAR($A212),MONTH($A212),1))</f>
        <v/>
      </c>
    </row>
    <row r="213">
      <c r="A213" s="16" t="n"/>
      <c r="B213" s="11" t="n"/>
      <c r="C213" s="11" t="n"/>
      <c r="D213" s="11" t="n"/>
      <c r="E213" s="11" t="n"/>
      <c r="F213" s="11" t="n"/>
      <c r="G213" s="11" t="n"/>
      <c r="H213" s="11" t="n"/>
      <c r="I213" s="11">
        <f>IF(ISBLANK($H213),"",INDEX(COA_Cashflow!$A$3:$A$200,MATCH($H213,COA_Cashflow!$B$3:$B$200,0)))</f>
        <v/>
      </c>
      <c r="J213" s="11" t="n"/>
      <c r="K213" s="11" t="n"/>
      <c r="L213" s="11" t="n"/>
      <c r="M213" s="11" t="n"/>
      <c r="N213" s="14" t="n"/>
      <c r="O213" s="17" t="n"/>
      <c r="P213" s="14">
        <f>IF(ISBLANK($N213),"",ROUND($N213*$O213,0))</f>
        <v/>
      </c>
      <c r="Q213" s="14">
        <f>IF(ISBLANK($N213),"",$N213+$P213)</f>
        <v/>
      </c>
      <c r="R213" s="11" t="n"/>
      <c r="S213" s="15">
        <f>IF(ISBLANK($A213),"",DATE(YEAR($A213),MONTH($A213),1))</f>
        <v/>
      </c>
    </row>
    <row r="214">
      <c r="A214" s="16" t="n"/>
      <c r="B214" s="11" t="n"/>
      <c r="C214" s="11" t="n"/>
      <c r="D214" s="11" t="n"/>
      <c r="E214" s="11" t="n"/>
      <c r="F214" s="11" t="n"/>
      <c r="G214" s="11" t="n"/>
      <c r="H214" s="11" t="n"/>
      <c r="I214" s="11">
        <f>IF(ISBLANK($H214),"",INDEX(COA_Cashflow!$A$3:$A$200,MATCH($H214,COA_Cashflow!$B$3:$B$200,0)))</f>
        <v/>
      </c>
      <c r="J214" s="11" t="n"/>
      <c r="K214" s="11" t="n"/>
      <c r="L214" s="11" t="n"/>
      <c r="M214" s="11" t="n"/>
      <c r="N214" s="14" t="n"/>
      <c r="O214" s="17" t="n"/>
      <c r="P214" s="14">
        <f>IF(ISBLANK($N214),"",ROUND($N214*$O214,0))</f>
        <v/>
      </c>
      <c r="Q214" s="14">
        <f>IF(ISBLANK($N214),"",$N214+$P214)</f>
        <v/>
      </c>
      <c r="R214" s="11" t="n"/>
      <c r="S214" s="15">
        <f>IF(ISBLANK($A214),"",DATE(YEAR($A214),MONTH($A214),1))</f>
        <v/>
      </c>
    </row>
    <row r="215">
      <c r="A215" s="16" t="n"/>
      <c r="B215" s="11" t="n"/>
      <c r="C215" s="11" t="n"/>
      <c r="D215" s="11" t="n"/>
      <c r="E215" s="11" t="n"/>
      <c r="F215" s="11" t="n"/>
      <c r="G215" s="11" t="n"/>
      <c r="H215" s="11" t="n"/>
      <c r="I215" s="11">
        <f>IF(ISBLANK($H215),"",INDEX(COA_Cashflow!$A$3:$A$200,MATCH($H215,COA_Cashflow!$B$3:$B$200,0)))</f>
        <v/>
      </c>
      <c r="J215" s="11" t="n"/>
      <c r="K215" s="11" t="n"/>
      <c r="L215" s="11" t="n"/>
      <c r="M215" s="11" t="n"/>
      <c r="N215" s="14" t="n"/>
      <c r="O215" s="17" t="n"/>
      <c r="P215" s="14">
        <f>IF(ISBLANK($N215),"",ROUND($N215*$O215,0))</f>
        <v/>
      </c>
      <c r="Q215" s="14">
        <f>IF(ISBLANK($N215),"",$N215+$P215)</f>
        <v/>
      </c>
      <c r="R215" s="11" t="n"/>
      <c r="S215" s="15">
        <f>IF(ISBLANK($A215),"",DATE(YEAR($A215),MONTH($A215),1))</f>
        <v/>
      </c>
    </row>
    <row r="216">
      <c r="A216" s="16" t="n"/>
      <c r="B216" s="11" t="n"/>
      <c r="C216" s="11" t="n"/>
      <c r="D216" s="11" t="n"/>
      <c r="E216" s="11" t="n"/>
      <c r="F216" s="11" t="n"/>
      <c r="G216" s="11" t="n"/>
      <c r="H216" s="11" t="n"/>
      <c r="I216" s="11">
        <f>IF(ISBLANK($H216),"",INDEX(COA_Cashflow!$A$3:$A$200,MATCH($H216,COA_Cashflow!$B$3:$B$200,0)))</f>
        <v/>
      </c>
      <c r="J216" s="11" t="n"/>
      <c r="K216" s="11" t="n"/>
      <c r="L216" s="11" t="n"/>
      <c r="M216" s="11" t="n"/>
      <c r="N216" s="14" t="n"/>
      <c r="O216" s="17" t="n"/>
      <c r="P216" s="14">
        <f>IF(ISBLANK($N216),"",ROUND($N216*$O216,0))</f>
        <v/>
      </c>
      <c r="Q216" s="14">
        <f>IF(ISBLANK($N216),"",$N216+$P216)</f>
        <v/>
      </c>
      <c r="R216" s="11" t="n"/>
      <c r="S216" s="15">
        <f>IF(ISBLANK($A216),"",DATE(YEAR($A216),MONTH($A216),1))</f>
        <v/>
      </c>
    </row>
    <row r="217">
      <c r="A217" s="16" t="n"/>
      <c r="B217" s="11" t="n"/>
      <c r="C217" s="11" t="n"/>
      <c r="D217" s="11" t="n"/>
      <c r="E217" s="11" t="n"/>
      <c r="F217" s="11" t="n"/>
      <c r="G217" s="11" t="n"/>
      <c r="H217" s="11" t="n"/>
      <c r="I217" s="11">
        <f>IF(ISBLANK($H217),"",INDEX(COA_Cashflow!$A$3:$A$200,MATCH($H217,COA_Cashflow!$B$3:$B$200,0)))</f>
        <v/>
      </c>
      <c r="J217" s="11" t="n"/>
      <c r="K217" s="11" t="n"/>
      <c r="L217" s="11" t="n"/>
      <c r="M217" s="11" t="n"/>
      <c r="N217" s="14" t="n"/>
      <c r="O217" s="17" t="n"/>
      <c r="P217" s="14">
        <f>IF(ISBLANK($N217),"",ROUND($N217*$O217,0))</f>
        <v/>
      </c>
      <c r="Q217" s="14">
        <f>IF(ISBLANK($N217),"",$N217+$P217)</f>
        <v/>
      </c>
      <c r="R217" s="11" t="n"/>
      <c r="S217" s="15">
        <f>IF(ISBLANK($A217),"",DATE(YEAR($A217),MONTH($A217),1))</f>
        <v/>
      </c>
    </row>
    <row r="218">
      <c r="A218" s="16" t="n"/>
      <c r="B218" s="11" t="n"/>
      <c r="C218" s="11" t="n"/>
      <c r="D218" s="11" t="n"/>
      <c r="E218" s="11" t="n"/>
      <c r="F218" s="11" t="n"/>
      <c r="G218" s="11" t="n"/>
      <c r="H218" s="11" t="n"/>
      <c r="I218" s="11">
        <f>IF(ISBLANK($H218),"",INDEX(COA_Cashflow!$A$3:$A$200,MATCH($H218,COA_Cashflow!$B$3:$B$200,0)))</f>
        <v/>
      </c>
      <c r="J218" s="11" t="n"/>
      <c r="K218" s="11" t="n"/>
      <c r="L218" s="11" t="n"/>
      <c r="M218" s="11" t="n"/>
      <c r="N218" s="14" t="n"/>
      <c r="O218" s="17" t="n"/>
      <c r="P218" s="14">
        <f>IF(ISBLANK($N218),"",ROUND($N218*$O218,0))</f>
        <v/>
      </c>
      <c r="Q218" s="14">
        <f>IF(ISBLANK($N218),"",$N218+$P218)</f>
        <v/>
      </c>
      <c r="R218" s="11" t="n"/>
      <c r="S218" s="15">
        <f>IF(ISBLANK($A218),"",DATE(YEAR($A218),MONTH($A218),1))</f>
        <v/>
      </c>
    </row>
    <row r="219">
      <c r="A219" s="16" t="n"/>
      <c r="B219" s="11" t="n"/>
      <c r="C219" s="11" t="n"/>
      <c r="D219" s="11" t="n"/>
      <c r="E219" s="11" t="n"/>
      <c r="F219" s="11" t="n"/>
      <c r="G219" s="11" t="n"/>
      <c r="H219" s="11" t="n"/>
      <c r="I219" s="11">
        <f>IF(ISBLANK($H219),"",INDEX(COA_Cashflow!$A$3:$A$200,MATCH($H219,COA_Cashflow!$B$3:$B$200,0)))</f>
        <v/>
      </c>
      <c r="J219" s="11" t="n"/>
      <c r="K219" s="11" t="n"/>
      <c r="L219" s="11" t="n"/>
      <c r="M219" s="11" t="n"/>
      <c r="N219" s="14" t="n"/>
      <c r="O219" s="17" t="n"/>
      <c r="P219" s="14">
        <f>IF(ISBLANK($N219),"",ROUND($N219*$O219,0))</f>
        <v/>
      </c>
      <c r="Q219" s="14">
        <f>IF(ISBLANK($N219),"",$N219+$P219)</f>
        <v/>
      </c>
      <c r="R219" s="11" t="n"/>
      <c r="S219" s="15">
        <f>IF(ISBLANK($A219),"",DATE(YEAR($A219),MONTH($A219),1))</f>
        <v/>
      </c>
    </row>
    <row r="220">
      <c r="A220" s="16" t="n"/>
      <c r="B220" s="11" t="n"/>
      <c r="C220" s="11" t="n"/>
      <c r="D220" s="11" t="n"/>
      <c r="E220" s="11" t="n"/>
      <c r="F220" s="11" t="n"/>
      <c r="G220" s="11" t="n"/>
      <c r="H220" s="11" t="n"/>
      <c r="I220" s="11">
        <f>IF(ISBLANK($H220),"",INDEX(COA_Cashflow!$A$3:$A$200,MATCH($H220,COA_Cashflow!$B$3:$B$200,0)))</f>
        <v/>
      </c>
      <c r="J220" s="11" t="n"/>
      <c r="K220" s="11" t="n"/>
      <c r="L220" s="11" t="n"/>
      <c r="M220" s="11" t="n"/>
      <c r="N220" s="14" t="n"/>
      <c r="O220" s="17" t="n"/>
      <c r="P220" s="14">
        <f>IF(ISBLANK($N220),"",ROUND($N220*$O220,0))</f>
        <v/>
      </c>
      <c r="Q220" s="14">
        <f>IF(ISBLANK($N220),"",$N220+$P220)</f>
        <v/>
      </c>
      <c r="R220" s="11" t="n"/>
      <c r="S220" s="15">
        <f>IF(ISBLANK($A220),"",DATE(YEAR($A220),MONTH($A220),1))</f>
        <v/>
      </c>
    </row>
    <row r="221">
      <c r="A221" s="16" t="n"/>
      <c r="B221" s="11" t="n"/>
      <c r="C221" s="11" t="n"/>
      <c r="D221" s="11" t="n"/>
      <c r="E221" s="11" t="n"/>
      <c r="F221" s="11" t="n"/>
      <c r="G221" s="11" t="n"/>
      <c r="H221" s="11" t="n"/>
      <c r="I221" s="11">
        <f>IF(ISBLANK($H221),"",INDEX(COA_Cashflow!$A$3:$A$200,MATCH($H221,COA_Cashflow!$B$3:$B$200,0)))</f>
        <v/>
      </c>
      <c r="J221" s="11" t="n"/>
      <c r="K221" s="11" t="n"/>
      <c r="L221" s="11" t="n"/>
      <c r="M221" s="11" t="n"/>
      <c r="N221" s="14" t="n"/>
      <c r="O221" s="17" t="n"/>
      <c r="P221" s="14">
        <f>IF(ISBLANK($N221),"",ROUND($N221*$O221,0))</f>
        <v/>
      </c>
      <c r="Q221" s="14">
        <f>IF(ISBLANK($N221),"",$N221+$P221)</f>
        <v/>
      </c>
      <c r="R221" s="11" t="n"/>
      <c r="S221" s="15">
        <f>IF(ISBLANK($A221),"",DATE(YEAR($A221),MONTH($A221),1))</f>
        <v/>
      </c>
    </row>
    <row r="222">
      <c r="A222" s="16" t="n"/>
      <c r="B222" s="11" t="n"/>
      <c r="C222" s="11" t="n"/>
      <c r="D222" s="11" t="n"/>
      <c r="E222" s="11" t="n"/>
      <c r="F222" s="11" t="n"/>
      <c r="G222" s="11" t="n"/>
      <c r="H222" s="11" t="n"/>
      <c r="I222" s="11">
        <f>IF(ISBLANK($H222),"",INDEX(COA_Cashflow!$A$3:$A$200,MATCH($H222,COA_Cashflow!$B$3:$B$200,0)))</f>
        <v/>
      </c>
      <c r="J222" s="11" t="n"/>
      <c r="K222" s="11" t="n"/>
      <c r="L222" s="11" t="n"/>
      <c r="M222" s="11" t="n"/>
      <c r="N222" s="14" t="n"/>
      <c r="O222" s="17" t="n"/>
      <c r="P222" s="14">
        <f>IF(ISBLANK($N222),"",ROUND($N222*$O222,0))</f>
        <v/>
      </c>
      <c r="Q222" s="14">
        <f>IF(ISBLANK($N222),"",$N222+$P222)</f>
        <v/>
      </c>
      <c r="R222" s="11" t="n"/>
      <c r="S222" s="15">
        <f>IF(ISBLANK($A222),"",DATE(YEAR($A222),MONTH($A222),1))</f>
        <v/>
      </c>
    </row>
    <row r="223">
      <c r="A223" s="16" t="n"/>
      <c r="B223" s="11" t="n"/>
      <c r="C223" s="11" t="n"/>
      <c r="D223" s="11" t="n"/>
      <c r="E223" s="11" t="n"/>
      <c r="F223" s="11" t="n"/>
      <c r="G223" s="11" t="n"/>
      <c r="H223" s="11" t="n"/>
      <c r="I223" s="11">
        <f>IF(ISBLANK($H223),"",INDEX(COA_Cashflow!$A$3:$A$200,MATCH($H223,COA_Cashflow!$B$3:$B$200,0)))</f>
        <v/>
      </c>
      <c r="J223" s="11" t="n"/>
      <c r="K223" s="11" t="n"/>
      <c r="L223" s="11" t="n"/>
      <c r="M223" s="11" t="n"/>
      <c r="N223" s="14" t="n"/>
      <c r="O223" s="17" t="n"/>
      <c r="P223" s="14">
        <f>IF(ISBLANK($N223),"",ROUND($N223*$O223,0))</f>
        <v/>
      </c>
      <c r="Q223" s="14">
        <f>IF(ISBLANK($N223),"",$N223+$P223)</f>
        <v/>
      </c>
      <c r="R223" s="11" t="n"/>
      <c r="S223" s="15">
        <f>IF(ISBLANK($A223),"",DATE(YEAR($A223),MONTH($A223),1))</f>
        <v/>
      </c>
    </row>
    <row r="224">
      <c r="A224" s="16" t="n"/>
      <c r="B224" s="11" t="n"/>
      <c r="C224" s="11" t="n"/>
      <c r="D224" s="11" t="n"/>
      <c r="E224" s="11" t="n"/>
      <c r="F224" s="11" t="n"/>
      <c r="G224" s="11" t="n"/>
      <c r="H224" s="11" t="n"/>
      <c r="I224" s="11">
        <f>IF(ISBLANK($H224),"",INDEX(COA_Cashflow!$A$3:$A$200,MATCH($H224,COA_Cashflow!$B$3:$B$200,0)))</f>
        <v/>
      </c>
      <c r="J224" s="11" t="n"/>
      <c r="K224" s="11" t="n"/>
      <c r="L224" s="11" t="n"/>
      <c r="M224" s="11" t="n"/>
      <c r="N224" s="14" t="n"/>
      <c r="O224" s="17" t="n"/>
      <c r="P224" s="14">
        <f>IF(ISBLANK($N224),"",ROUND($N224*$O224,0))</f>
        <v/>
      </c>
      <c r="Q224" s="14">
        <f>IF(ISBLANK($N224),"",$N224+$P224)</f>
        <v/>
      </c>
      <c r="R224" s="11" t="n"/>
      <c r="S224" s="15">
        <f>IF(ISBLANK($A224),"",DATE(YEAR($A224),MONTH($A224),1))</f>
        <v/>
      </c>
    </row>
    <row r="225">
      <c r="A225" s="16" t="n"/>
      <c r="B225" s="11" t="n"/>
      <c r="C225" s="11" t="n"/>
      <c r="D225" s="11" t="n"/>
      <c r="E225" s="11" t="n"/>
      <c r="F225" s="11" t="n"/>
      <c r="G225" s="11" t="n"/>
      <c r="H225" s="11" t="n"/>
      <c r="I225" s="11">
        <f>IF(ISBLANK($H225),"",INDEX(COA_Cashflow!$A$3:$A$200,MATCH($H225,COA_Cashflow!$B$3:$B$200,0)))</f>
        <v/>
      </c>
      <c r="J225" s="11" t="n"/>
      <c r="K225" s="11" t="n"/>
      <c r="L225" s="11" t="n"/>
      <c r="M225" s="11" t="n"/>
      <c r="N225" s="14" t="n"/>
      <c r="O225" s="17" t="n"/>
      <c r="P225" s="14">
        <f>IF(ISBLANK($N225),"",ROUND($N225*$O225,0))</f>
        <v/>
      </c>
      <c r="Q225" s="14">
        <f>IF(ISBLANK($N225),"",$N225+$P225)</f>
        <v/>
      </c>
      <c r="R225" s="11" t="n"/>
      <c r="S225" s="15">
        <f>IF(ISBLANK($A225),"",DATE(YEAR($A225),MONTH($A225),1))</f>
        <v/>
      </c>
    </row>
    <row r="226">
      <c r="A226" s="16" t="n"/>
      <c r="B226" s="11" t="n"/>
      <c r="C226" s="11" t="n"/>
      <c r="D226" s="11" t="n"/>
      <c r="E226" s="11" t="n"/>
      <c r="F226" s="11" t="n"/>
      <c r="G226" s="11" t="n"/>
      <c r="H226" s="11" t="n"/>
      <c r="I226" s="11">
        <f>IF(ISBLANK($H226),"",INDEX(COA_Cashflow!$A$3:$A$200,MATCH($H226,COA_Cashflow!$B$3:$B$200,0)))</f>
        <v/>
      </c>
      <c r="J226" s="11" t="n"/>
      <c r="K226" s="11" t="n"/>
      <c r="L226" s="11" t="n"/>
      <c r="M226" s="11" t="n"/>
      <c r="N226" s="14" t="n"/>
      <c r="O226" s="17" t="n"/>
      <c r="P226" s="14">
        <f>IF(ISBLANK($N226),"",ROUND($N226*$O226,0))</f>
        <v/>
      </c>
      <c r="Q226" s="14">
        <f>IF(ISBLANK($N226),"",$N226+$P226)</f>
        <v/>
      </c>
      <c r="R226" s="11" t="n"/>
      <c r="S226" s="15">
        <f>IF(ISBLANK($A226),"",DATE(YEAR($A226),MONTH($A226),1))</f>
        <v/>
      </c>
    </row>
    <row r="227">
      <c r="A227" s="16" t="n"/>
      <c r="B227" s="11" t="n"/>
      <c r="C227" s="11" t="n"/>
      <c r="D227" s="11" t="n"/>
      <c r="E227" s="11" t="n"/>
      <c r="F227" s="11" t="n"/>
      <c r="G227" s="11" t="n"/>
      <c r="H227" s="11" t="n"/>
      <c r="I227" s="11">
        <f>IF(ISBLANK($H227),"",INDEX(COA_Cashflow!$A$3:$A$200,MATCH($H227,COA_Cashflow!$B$3:$B$200,0)))</f>
        <v/>
      </c>
      <c r="J227" s="11" t="n"/>
      <c r="K227" s="11" t="n"/>
      <c r="L227" s="11" t="n"/>
      <c r="M227" s="11" t="n"/>
      <c r="N227" s="14" t="n"/>
      <c r="O227" s="17" t="n"/>
      <c r="P227" s="14">
        <f>IF(ISBLANK($N227),"",ROUND($N227*$O227,0))</f>
        <v/>
      </c>
      <c r="Q227" s="14">
        <f>IF(ISBLANK($N227),"",$N227+$P227)</f>
        <v/>
      </c>
      <c r="R227" s="11" t="n"/>
      <c r="S227" s="15">
        <f>IF(ISBLANK($A227),"",DATE(YEAR($A227),MONTH($A227),1))</f>
        <v/>
      </c>
    </row>
    <row r="228">
      <c r="A228" s="16" t="n"/>
      <c r="B228" s="11" t="n"/>
      <c r="C228" s="11" t="n"/>
      <c r="D228" s="11" t="n"/>
      <c r="E228" s="11" t="n"/>
      <c r="F228" s="11" t="n"/>
      <c r="G228" s="11" t="n"/>
      <c r="H228" s="11" t="n"/>
      <c r="I228" s="11">
        <f>IF(ISBLANK($H228),"",INDEX(COA_Cashflow!$A$3:$A$200,MATCH($H228,COA_Cashflow!$B$3:$B$200,0)))</f>
        <v/>
      </c>
      <c r="J228" s="11" t="n"/>
      <c r="K228" s="11" t="n"/>
      <c r="L228" s="11" t="n"/>
      <c r="M228" s="11" t="n"/>
      <c r="N228" s="14" t="n"/>
      <c r="O228" s="17" t="n"/>
      <c r="P228" s="14">
        <f>IF(ISBLANK($N228),"",ROUND($N228*$O228,0))</f>
        <v/>
      </c>
      <c r="Q228" s="14">
        <f>IF(ISBLANK($N228),"",$N228+$P228)</f>
        <v/>
      </c>
      <c r="R228" s="11" t="n"/>
      <c r="S228" s="15">
        <f>IF(ISBLANK($A228),"",DATE(YEAR($A228),MONTH($A228),1))</f>
        <v/>
      </c>
    </row>
    <row r="229">
      <c r="A229" s="16" t="n"/>
      <c r="B229" s="11" t="n"/>
      <c r="C229" s="11" t="n"/>
      <c r="D229" s="11" t="n"/>
      <c r="E229" s="11" t="n"/>
      <c r="F229" s="11" t="n"/>
      <c r="G229" s="11" t="n"/>
      <c r="H229" s="11" t="n"/>
      <c r="I229" s="11">
        <f>IF(ISBLANK($H229),"",INDEX(COA_Cashflow!$A$3:$A$200,MATCH($H229,COA_Cashflow!$B$3:$B$200,0)))</f>
        <v/>
      </c>
      <c r="J229" s="11" t="n"/>
      <c r="K229" s="11" t="n"/>
      <c r="L229" s="11" t="n"/>
      <c r="M229" s="11" t="n"/>
      <c r="N229" s="14" t="n"/>
      <c r="O229" s="17" t="n"/>
      <c r="P229" s="14">
        <f>IF(ISBLANK($N229),"",ROUND($N229*$O229,0))</f>
        <v/>
      </c>
      <c r="Q229" s="14">
        <f>IF(ISBLANK($N229),"",$N229+$P229)</f>
        <v/>
      </c>
      <c r="R229" s="11" t="n"/>
      <c r="S229" s="15">
        <f>IF(ISBLANK($A229),"",DATE(YEAR($A229),MONTH($A229),1))</f>
        <v/>
      </c>
    </row>
    <row r="230">
      <c r="A230" s="16" t="n"/>
      <c r="B230" s="11" t="n"/>
      <c r="C230" s="11" t="n"/>
      <c r="D230" s="11" t="n"/>
      <c r="E230" s="11" t="n"/>
      <c r="F230" s="11" t="n"/>
      <c r="G230" s="11" t="n"/>
      <c r="H230" s="11" t="n"/>
      <c r="I230" s="11">
        <f>IF(ISBLANK($H230),"",INDEX(COA_Cashflow!$A$3:$A$200,MATCH($H230,COA_Cashflow!$B$3:$B$200,0)))</f>
        <v/>
      </c>
      <c r="J230" s="11" t="n"/>
      <c r="K230" s="11" t="n"/>
      <c r="L230" s="11" t="n"/>
      <c r="M230" s="11" t="n"/>
      <c r="N230" s="14" t="n"/>
      <c r="O230" s="17" t="n"/>
      <c r="P230" s="14">
        <f>IF(ISBLANK($N230),"",ROUND($N230*$O230,0))</f>
        <v/>
      </c>
      <c r="Q230" s="14">
        <f>IF(ISBLANK($N230),"",$N230+$P230)</f>
        <v/>
      </c>
      <c r="R230" s="11" t="n"/>
      <c r="S230" s="15">
        <f>IF(ISBLANK($A230),"",DATE(YEAR($A230),MONTH($A230),1))</f>
        <v/>
      </c>
    </row>
    <row r="231">
      <c r="A231" s="16" t="n"/>
      <c r="B231" s="11" t="n"/>
      <c r="C231" s="11" t="n"/>
      <c r="D231" s="11" t="n"/>
      <c r="E231" s="11" t="n"/>
      <c r="F231" s="11" t="n"/>
      <c r="G231" s="11" t="n"/>
      <c r="H231" s="11" t="n"/>
      <c r="I231" s="11">
        <f>IF(ISBLANK($H231),"",INDEX(COA_Cashflow!$A$3:$A$200,MATCH($H231,COA_Cashflow!$B$3:$B$200,0)))</f>
        <v/>
      </c>
      <c r="J231" s="11" t="n"/>
      <c r="K231" s="11" t="n"/>
      <c r="L231" s="11" t="n"/>
      <c r="M231" s="11" t="n"/>
      <c r="N231" s="14" t="n"/>
      <c r="O231" s="17" t="n"/>
      <c r="P231" s="14">
        <f>IF(ISBLANK($N231),"",ROUND($N231*$O231,0))</f>
        <v/>
      </c>
      <c r="Q231" s="14">
        <f>IF(ISBLANK($N231),"",$N231+$P231)</f>
        <v/>
      </c>
      <c r="R231" s="11" t="n"/>
      <c r="S231" s="15">
        <f>IF(ISBLANK($A231),"",DATE(YEAR($A231),MONTH($A231),1))</f>
        <v/>
      </c>
    </row>
    <row r="232">
      <c r="A232" s="16" t="n"/>
      <c r="B232" s="11" t="n"/>
      <c r="C232" s="11" t="n"/>
      <c r="D232" s="11" t="n"/>
      <c r="E232" s="11" t="n"/>
      <c r="F232" s="11" t="n"/>
      <c r="G232" s="11" t="n"/>
      <c r="H232" s="11" t="n"/>
      <c r="I232" s="11">
        <f>IF(ISBLANK($H232),"",INDEX(COA_Cashflow!$A$3:$A$200,MATCH($H232,COA_Cashflow!$B$3:$B$200,0)))</f>
        <v/>
      </c>
      <c r="J232" s="11" t="n"/>
      <c r="K232" s="11" t="n"/>
      <c r="L232" s="11" t="n"/>
      <c r="M232" s="11" t="n"/>
      <c r="N232" s="14" t="n"/>
      <c r="O232" s="17" t="n"/>
      <c r="P232" s="14">
        <f>IF(ISBLANK($N232),"",ROUND($N232*$O232,0))</f>
        <v/>
      </c>
      <c r="Q232" s="14">
        <f>IF(ISBLANK($N232),"",$N232+$P232)</f>
        <v/>
      </c>
      <c r="R232" s="11" t="n"/>
      <c r="S232" s="15">
        <f>IF(ISBLANK($A232),"",DATE(YEAR($A232),MONTH($A232),1))</f>
        <v/>
      </c>
    </row>
    <row r="233">
      <c r="A233" s="16" t="n"/>
      <c r="B233" s="11" t="n"/>
      <c r="C233" s="11" t="n"/>
      <c r="D233" s="11" t="n"/>
      <c r="E233" s="11" t="n"/>
      <c r="F233" s="11" t="n"/>
      <c r="G233" s="11" t="n"/>
      <c r="H233" s="11" t="n"/>
      <c r="I233" s="11">
        <f>IF(ISBLANK($H233),"",INDEX(COA_Cashflow!$A$3:$A$200,MATCH($H233,COA_Cashflow!$B$3:$B$200,0)))</f>
        <v/>
      </c>
      <c r="J233" s="11" t="n"/>
      <c r="K233" s="11" t="n"/>
      <c r="L233" s="11" t="n"/>
      <c r="M233" s="11" t="n"/>
      <c r="N233" s="14" t="n"/>
      <c r="O233" s="17" t="n"/>
      <c r="P233" s="14">
        <f>IF(ISBLANK($N233),"",ROUND($N233*$O233,0))</f>
        <v/>
      </c>
      <c r="Q233" s="14">
        <f>IF(ISBLANK($N233),"",$N233+$P233)</f>
        <v/>
      </c>
      <c r="R233" s="11" t="n"/>
      <c r="S233" s="15">
        <f>IF(ISBLANK($A233),"",DATE(YEAR($A233),MONTH($A233),1))</f>
        <v/>
      </c>
    </row>
    <row r="234">
      <c r="A234" s="16" t="n"/>
      <c r="B234" s="11" t="n"/>
      <c r="C234" s="11" t="n"/>
      <c r="D234" s="11" t="n"/>
      <c r="E234" s="11" t="n"/>
      <c r="F234" s="11" t="n"/>
      <c r="G234" s="11" t="n"/>
      <c r="H234" s="11" t="n"/>
      <c r="I234" s="11">
        <f>IF(ISBLANK($H234),"",INDEX(COA_Cashflow!$A$3:$A$200,MATCH($H234,COA_Cashflow!$B$3:$B$200,0)))</f>
        <v/>
      </c>
      <c r="J234" s="11" t="n"/>
      <c r="K234" s="11" t="n"/>
      <c r="L234" s="11" t="n"/>
      <c r="M234" s="11" t="n"/>
      <c r="N234" s="14" t="n"/>
      <c r="O234" s="17" t="n"/>
      <c r="P234" s="14">
        <f>IF(ISBLANK($N234),"",ROUND($N234*$O234,0))</f>
        <v/>
      </c>
      <c r="Q234" s="14">
        <f>IF(ISBLANK($N234),"",$N234+$P234)</f>
        <v/>
      </c>
      <c r="R234" s="11" t="n"/>
      <c r="S234" s="15">
        <f>IF(ISBLANK($A234),"",DATE(YEAR($A234),MONTH($A234),1))</f>
        <v/>
      </c>
    </row>
    <row r="235">
      <c r="A235" s="16" t="n"/>
      <c r="B235" s="11" t="n"/>
      <c r="C235" s="11" t="n"/>
      <c r="D235" s="11" t="n"/>
      <c r="E235" s="11" t="n"/>
      <c r="F235" s="11" t="n"/>
      <c r="G235" s="11" t="n"/>
      <c r="H235" s="11" t="n"/>
      <c r="I235" s="11">
        <f>IF(ISBLANK($H235),"",INDEX(COA_Cashflow!$A$3:$A$200,MATCH($H235,COA_Cashflow!$B$3:$B$200,0)))</f>
        <v/>
      </c>
      <c r="J235" s="11" t="n"/>
      <c r="K235" s="11" t="n"/>
      <c r="L235" s="11" t="n"/>
      <c r="M235" s="11" t="n"/>
      <c r="N235" s="14" t="n"/>
      <c r="O235" s="17" t="n"/>
      <c r="P235" s="14">
        <f>IF(ISBLANK($N235),"",ROUND($N235*$O235,0))</f>
        <v/>
      </c>
      <c r="Q235" s="14">
        <f>IF(ISBLANK($N235),"",$N235+$P235)</f>
        <v/>
      </c>
      <c r="R235" s="11" t="n"/>
      <c r="S235" s="15">
        <f>IF(ISBLANK($A235),"",DATE(YEAR($A235),MONTH($A235),1))</f>
        <v/>
      </c>
    </row>
    <row r="236">
      <c r="A236" s="16" t="n"/>
      <c r="B236" s="11" t="n"/>
      <c r="C236" s="11" t="n"/>
      <c r="D236" s="11" t="n"/>
      <c r="E236" s="11" t="n"/>
      <c r="F236" s="11" t="n"/>
      <c r="G236" s="11" t="n"/>
      <c r="H236" s="11" t="n"/>
      <c r="I236" s="11">
        <f>IF(ISBLANK($H236),"",INDEX(COA_Cashflow!$A$3:$A$200,MATCH($H236,COA_Cashflow!$B$3:$B$200,0)))</f>
        <v/>
      </c>
      <c r="J236" s="11" t="n"/>
      <c r="K236" s="11" t="n"/>
      <c r="L236" s="11" t="n"/>
      <c r="M236" s="11" t="n"/>
      <c r="N236" s="14" t="n"/>
      <c r="O236" s="17" t="n"/>
      <c r="P236" s="14">
        <f>IF(ISBLANK($N236),"",ROUND($N236*$O236,0))</f>
        <v/>
      </c>
      <c r="Q236" s="14">
        <f>IF(ISBLANK($N236),"",$N236+$P236)</f>
        <v/>
      </c>
      <c r="R236" s="11" t="n"/>
      <c r="S236" s="15">
        <f>IF(ISBLANK($A236),"",DATE(YEAR($A236),MONTH($A236),1))</f>
        <v/>
      </c>
    </row>
    <row r="237">
      <c r="A237" s="16" t="n"/>
      <c r="B237" s="11" t="n"/>
      <c r="C237" s="11" t="n"/>
      <c r="D237" s="11" t="n"/>
      <c r="E237" s="11" t="n"/>
      <c r="F237" s="11" t="n"/>
      <c r="G237" s="11" t="n"/>
      <c r="H237" s="11" t="n"/>
      <c r="I237" s="11">
        <f>IF(ISBLANK($H237),"",INDEX(COA_Cashflow!$A$3:$A$200,MATCH($H237,COA_Cashflow!$B$3:$B$200,0)))</f>
        <v/>
      </c>
      <c r="J237" s="11" t="n"/>
      <c r="K237" s="11" t="n"/>
      <c r="L237" s="11" t="n"/>
      <c r="M237" s="11" t="n"/>
      <c r="N237" s="14" t="n"/>
      <c r="O237" s="17" t="n"/>
      <c r="P237" s="14">
        <f>IF(ISBLANK($N237),"",ROUND($N237*$O237,0))</f>
        <v/>
      </c>
      <c r="Q237" s="14">
        <f>IF(ISBLANK($N237),"",$N237+$P237)</f>
        <v/>
      </c>
      <c r="R237" s="11" t="n"/>
      <c r="S237" s="15">
        <f>IF(ISBLANK($A237),"",DATE(YEAR($A237),MONTH($A237),1))</f>
        <v/>
      </c>
    </row>
    <row r="238">
      <c r="A238" s="16" t="n"/>
      <c r="B238" s="11" t="n"/>
      <c r="C238" s="11" t="n"/>
      <c r="D238" s="11" t="n"/>
      <c r="E238" s="11" t="n"/>
      <c r="F238" s="11" t="n"/>
      <c r="G238" s="11" t="n"/>
      <c r="H238" s="11" t="n"/>
      <c r="I238" s="11">
        <f>IF(ISBLANK($H238),"",INDEX(COA_Cashflow!$A$3:$A$200,MATCH($H238,COA_Cashflow!$B$3:$B$200,0)))</f>
        <v/>
      </c>
      <c r="J238" s="11" t="n"/>
      <c r="K238" s="11" t="n"/>
      <c r="L238" s="11" t="n"/>
      <c r="M238" s="11" t="n"/>
      <c r="N238" s="14" t="n"/>
      <c r="O238" s="17" t="n"/>
      <c r="P238" s="14">
        <f>IF(ISBLANK($N238),"",ROUND($N238*$O238,0))</f>
        <v/>
      </c>
      <c r="Q238" s="14">
        <f>IF(ISBLANK($N238),"",$N238+$P238)</f>
        <v/>
      </c>
      <c r="R238" s="11" t="n"/>
      <c r="S238" s="15">
        <f>IF(ISBLANK($A238),"",DATE(YEAR($A238),MONTH($A238),1))</f>
        <v/>
      </c>
    </row>
    <row r="239">
      <c r="A239" s="16" t="n"/>
      <c r="B239" s="11" t="n"/>
      <c r="C239" s="11" t="n"/>
      <c r="D239" s="11" t="n"/>
      <c r="E239" s="11" t="n"/>
      <c r="F239" s="11" t="n"/>
      <c r="G239" s="11" t="n"/>
      <c r="H239" s="11" t="n"/>
      <c r="I239" s="11">
        <f>IF(ISBLANK($H239),"",INDEX(COA_Cashflow!$A$3:$A$200,MATCH($H239,COA_Cashflow!$B$3:$B$200,0)))</f>
        <v/>
      </c>
      <c r="J239" s="11" t="n"/>
      <c r="K239" s="11" t="n"/>
      <c r="L239" s="11" t="n"/>
      <c r="M239" s="11" t="n"/>
      <c r="N239" s="14" t="n"/>
      <c r="O239" s="17" t="n"/>
      <c r="P239" s="14">
        <f>IF(ISBLANK($N239),"",ROUND($N239*$O239,0))</f>
        <v/>
      </c>
      <c r="Q239" s="14">
        <f>IF(ISBLANK($N239),"",$N239+$P239)</f>
        <v/>
      </c>
      <c r="R239" s="11" t="n"/>
      <c r="S239" s="15">
        <f>IF(ISBLANK($A239),"",DATE(YEAR($A239),MONTH($A239),1))</f>
        <v/>
      </c>
    </row>
    <row r="240">
      <c r="A240" s="16" t="n"/>
      <c r="B240" s="11" t="n"/>
      <c r="C240" s="11" t="n"/>
      <c r="D240" s="11" t="n"/>
      <c r="E240" s="11" t="n"/>
      <c r="F240" s="11" t="n"/>
      <c r="G240" s="11" t="n"/>
      <c r="H240" s="11" t="n"/>
      <c r="I240" s="11">
        <f>IF(ISBLANK($H240),"",INDEX(COA_Cashflow!$A$3:$A$200,MATCH($H240,COA_Cashflow!$B$3:$B$200,0)))</f>
        <v/>
      </c>
      <c r="J240" s="11" t="n"/>
      <c r="K240" s="11" t="n"/>
      <c r="L240" s="11" t="n"/>
      <c r="M240" s="11" t="n"/>
      <c r="N240" s="14" t="n"/>
      <c r="O240" s="17" t="n"/>
      <c r="P240" s="14">
        <f>IF(ISBLANK($N240),"",ROUND($N240*$O240,0))</f>
        <v/>
      </c>
      <c r="Q240" s="14">
        <f>IF(ISBLANK($N240),"",$N240+$P240)</f>
        <v/>
      </c>
      <c r="R240" s="11" t="n"/>
      <c r="S240" s="15">
        <f>IF(ISBLANK($A240),"",DATE(YEAR($A240),MONTH($A240),1))</f>
        <v/>
      </c>
    </row>
    <row r="241">
      <c r="A241" s="16" t="n"/>
      <c r="B241" s="11" t="n"/>
      <c r="C241" s="11" t="n"/>
      <c r="D241" s="11" t="n"/>
      <c r="E241" s="11" t="n"/>
      <c r="F241" s="11" t="n"/>
      <c r="G241" s="11" t="n"/>
      <c r="H241" s="11" t="n"/>
      <c r="I241" s="11">
        <f>IF(ISBLANK($H241),"",INDEX(COA_Cashflow!$A$3:$A$200,MATCH($H241,COA_Cashflow!$B$3:$B$200,0)))</f>
        <v/>
      </c>
      <c r="J241" s="11" t="n"/>
      <c r="K241" s="11" t="n"/>
      <c r="L241" s="11" t="n"/>
      <c r="M241" s="11" t="n"/>
      <c r="N241" s="14" t="n"/>
      <c r="O241" s="17" t="n"/>
      <c r="P241" s="14">
        <f>IF(ISBLANK($N241),"",ROUND($N241*$O241,0))</f>
        <v/>
      </c>
      <c r="Q241" s="14">
        <f>IF(ISBLANK($N241),"",$N241+$P241)</f>
        <v/>
      </c>
      <c r="R241" s="11" t="n"/>
      <c r="S241" s="15">
        <f>IF(ISBLANK($A241),"",DATE(YEAR($A241),MONTH($A241),1))</f>
        <v/>
      </c>
    </row>
    <row r="242">
      <c r="A242" s="16" t="n"/>
      <c r="B242" s="11" t="n"/>
      <c r="C242" s="11" t="n"/>
      <c r="D242" s="11" t="n"/>
      <c r="E242" s="11" t="n"/>
      <c r="F242" s="11" t="n"/>
      <c r="G242" s="11" t="n"/>
      <c r="H242" s="11" t="n"/>
      <c r="I242" s="11">
        <f>IF(ISBLANK($H242),"",INDEX(COA_Cashflow!$A$3:$A$200,MATCH($H242,COA_Cashflow!$B$3:$B$200,0)))</f>
        <v/>
      </c>
      <c r="J242" s="11" t="n"/>
      <c r="K242" s="11" t="n"/>
      <c r="L242" s="11" t="n"/>
      <c r="M242" s="11" t="n"/>
      <c r="N242" s="14" t="n"/>
      <c r="O242" s="17" t="n"/>
      <c r="P242" s="14">
        <f>IF(ISBLANK($N242),"",ROUND($N242*$O242,0))</f>
        <v/>
      </c>
      <c r="Q242" s="14">
        <f>IF(ISBLANK($N242),"",$N242+$P242)</f>
        <v/>
      </c>
      <c r="R242" s="11" t="n"/>
      <c r="S242" s="15">
        <f>IF(ISBLANK($A242),"",DATE(YEAR($A242),MONTH($A242),1))</f>
        <v/>
      </c>
    </row>
    <row r="243">
      <c r="A243" s="16" t="n"/>
      <c r="B243" s="11" t="n"/>
      <c r="C243" s="11" t="n"/>
      <c r="D243" s="11" t="n"/>
      <c r="E243" s="11" t="n"/>
      <c r="F243" s="11" t="n"/>
      <c r="G243" s="11" t="n"/>
      <c r="H243" s="11" t="n"/>
      <c r="I243" s="11">
        <f>IF(ISBLANK($H243),"",INDEX(COA_Cashflow!$A$3:$A$200,MATCH($H243,COA_Cashflow!$B$3:$B$200,0)))</f>
        <v/>
      </c>
      <c r="J243" s="11" t="n"/>
      <c r="K243" s="11" t="n"/>
      <c r="L243" s="11" t="n"/>
      <c r="M243" s="11" t="n"/>
      <c r="N243" s="14" t="n"/>
      <c r="O243" s="17" t="n"/>
      <c r="P243" s="14">
        <f>IF(ISBLANK($N243),"",ROUND($N243*$O243,0))</f>
        <v/>
      </c>
      <c r="Q243" s="14">
        <f>IF(ISBLANK($N243),"",$N243+$P243)</f>
        <v/>
      </c>
      <c r="R243" s="11" t="n"/>
      <c r="S243" s="15">
        <f>IF(ISBLANK($A243),"",DATE(YEAR($A243),MONTH($A243),1))</f>
        <v/>
      </c>
    </row>
    <row r="244">
      <c r="A244" s="16" t="n"/>
      <c r="B244" s="11" t="n"/>
      <c r="C244" s="11" t="n"/>
      <c r="D244" s="11" t="n"/>
      <c r="E244" s="11" t="n"/>
      <c r="F244" s="11" t="n"/>
      <c r="G244" s="11" t="n"/>
      <c r="H244" s="11" t="n"/>
      <c r="I244" s="11">
        <f>IF(ISBLANK($H244),"",INDEX(COA_Cashflow!$A$3:$A$200,MATCH($H244,COA_Cashflow!$B$3:$B$200,0)))</f>
        <v/>
      </c>
      <c r="J244" s="11" t="n"/>
      <c r="K244" s="11" t="n"/>
      <c r="L244" s="11" t="n"/>
      <c r="M244" s="11" t="n"/>
      <c r="N244" s="14" t="n"/>
      <c r="O244" s="17" t="n"/>
      <c r="P244" s="14">
        <f>IF(ISBLANK($N244),"",ROUND($N244*$O244,0))</f>
        <v/>
      </c>
      <c r="Q244" s="14">
        <f>IF(ISBLANK($N244),"",$N244+$P244)</f>
        <v/>
      </c>
      <c r="R244" s="11" t="n"/>
      <c r="S244" s="15">
        <f>IF(ISBLANK($A244),"",DATE(YEAR($A244),MONTH($A244),1))</f>
        <v/>
      </c>
    </row>
    <row r="245">
      <c r="A245" s="16" t="n"/>
      <c r="B245" s="11" t="n"/>
      <c r="C245" s="11" t="n"/>
      <c r="D245" s="11" t="n"/>
      <c r="E245" s="11" t="n"/>
      <c r="F245" s="11" t="n"/>
      <c r="G245" s="11" t="n"/>
      <c r="H245" s="11" t="n"/>
      <c r="I245" s="11">
        <f>IF(ISBLANK($H245),"",INDEX(COA_Cashflow!$A$3:$A$200,MATCH($H245,COA_Cashflow!$B$3:$B$200,0)))</f>
        <v/>
      </c>
      <c r="J245" s="11" t="n"/>
      <c r="K245" s="11" t="n"/>
      <c r="L245" s="11" t="n"/>
      <c r="M245" s="11" t="n"/>
      <c r="N245" s="14" t="n"/>
      <c r="O245" s="17" t="n"/>
      <c r="P245" s="14">
        <f>IF(ISBLANK($N245),"",ROUND($N245*$O245,0))</f>
        <v/>
      </c>
      <c r="Q245" s="14">
        <f>IF(ISBLANK($N245),"",$N245+$P245)</f>
        <v/>
      </c>
      <c r="R245" s="11" t="n"/>
      <c r="S245" s="15">
        <f>IF(ISBLANK($A245),"",DATE(YEAR($A245),MONTH($A245),1))</f>
        <v/>
      </c>
    </row>
    <row r="246">
      <c r="A246" s="16" t="n"/>
      <c r="B246" s="11" t="n"/>
      <c r="C246" s="11" t="n"/>
      <c r="D246" s="11" t="n"/>
      <c r="E246" s="11" t="n"/>
      <c r="F246" s="11" t="n"/>
      <c r="G246" s="11" t="n"/>
      <c r="H246" s="11" t="n"/>
      <c r="I246" s="11">
        <f>IF(ISBLANK($H246),"",INDEX(COA_Cashflow!$A$3:$A$200,MATCH($H246,COA_Cashflow!$B$3:$B$200,0)))</f>
        <v/>
      </c>
      <c r="J246" s="11" t="n"/>
      <c r="K246" s="11" t="n"/>
      <c r="L246" s="11" t="n"/>
      <c r="M246" s="11" t="n"/>
      <c r="N246" s="14" t="n"/>
      <c r="O246" s="17" t="n"/>
      <c r="P246" s="14">
        <f>IF(ISBLANK($N246),"",ROUND($N246*$O246,0))</f>
        <v/>
      </c>
      <c r="Q246" s="14">
        <f>IF(ISBLANK($N246),"",$N246+$P246)</f>
        <v/>
      </c>
      <c r="R246" s="11" t="n"/>
      <c r="S246" s="15">
        <f>IF(ISBLANK($A246),"",DATE(YEAR($A246),MONTH($A246),1))</f>
        <v/>
      </c>
    </row>
    <row r="247">
      <c r="A247" s="16" t="n"/>
      <c r="B247" s="11" t="n"/>
      <c r="C247" s="11" t="n"/>
      <c r="D247" s="11" t="n"/>
      <c r="E247" s="11" t="n"/>
      <c r="F247" s="11" t="n"/>
      <c r="G247" s="11" t="n"/>
      <c r="H247" s="11" t="n"/>
      <c r="I247" s="11">
        <f>IF(ISBLANK($H247),"",INDEX(COA_Cashflow!$A$3:$A$200,MATCH($H247,COA_Cashflow!$B$3:$B$200,0)))</f>
        <v/>
      </c>
      <c r="J247" s="11" t="n"/>
      <c r="K247" s="11" t="n"/>
      <c r="L247" s="11" t="n"/>
      <c r="M247" s="11" t="n"/>
      <c r="N247" s="14" t="n"/>
      <c r="O247" s="17" t="n"/>
      <c r="P247" s="14">
        <f>IF(ISBLANK($N247),"",ROUND($N247*$O247,0))</f>
        <v/>
      </c>
      <c r="Q247" s="14">
        <f>IF(ISBLANK($N247),"",$N247+$P247)</f>
        <v/>
      </c>
      <c r="R247" s="11" t="n"/>
      <c r="S247" s="15">
        <f>IF(ISBLANK($A247),"",DATE(YEAR($A247),MONTH($A247),1))</f>
        <v/>
      </c>
    </row>
    <row r="248">
      <c r="A248" s="16" t="n"/>
      <c r="B248" s="11" t="n"/>
      <c r="C248" s="11" t="n"/>
      <c r="D248" s="11" t="n"/>
      <c r="E248" s="11" t="n"/>
      <c r="F248" s="11" t="n"/>
      <c r="G248" s="11" t="n"/>
      <c r="H248" s="11" t="n"/>
      <c r="I248" s="11">
        <f>IF(ISBLANK($H248),"",INDEX(COA_Cashflow!$A$3:$A$200,MATCH($H248,COA_Cashflow!$B$3:$B$200,0)))</f>
        <v/>
      </c>
      <c r="J248" s="11" t="n"/>
      <c r="K248" s="11" t="n"/>
      <c r="L248" s="11" t="n"/>
      <c r="M248" s="11" t="n"/>
      <c r="N248" s="14" t="n"/>
      <c r="O248" s="17" t="n"/>
      <c r="P248" s="14">
        <f>IF(ISBLANK($N248),"",ROUND($N248*$O248,0))</f>
        <v/>
      </c>
      <c r="Q248" s="14">
        <f>IF(ISBLANK($N248),"",$N248+$P248)</f>
        <v/>
      </c>
      <c r="R248" s="11" t="n"/>
      <c r="S248" s="15">
        <f>IF(ISBLANK($A248),"",DATE(YEAR($A248),MONTH($A248),1))</f>
        <v/>
      </c>
    </row>
    <row r="249">
      <c r="A249" s="16" t="n"/>
      <c r="B249" s="11" t="n"/>
      <c r="C249" s="11" t="n"/>
      <c r="D249" s="11" t="n"/>
      <c r="E249" s="11" t="n"/>
      <c r="F249" s="11" t="n"/>
      <c r="G249" s="11" t="n"/>
      <c r="H249" s="11" t="n"/>
      <c r="I249" s="11">
        <f>IF(ISBLANK($H249),"",INDEX(COA_Cashflow!$A$3:$A$200,MATCH($H249,COA_Cashflow!$B$3:$B$200,0)))</f>
        <v/>
      </c>
      <c r="J249" s="11" t="n"/>
      <c r="K249" s="11" t="n"/>
      <c r="L249" s="11" t="n"/>
      <c r="M249" s="11" t="n"/>
      <c r="N249" s="14" t="n"/>
      <c r="O249" s="17" t="n"/>
      <c r="P249" s="14">
        <f>IF(ISBLANK($N249),"",ROUND($N249*$O249,0))</f>
        <v/>
      </c>
      <c r="Q249" s="14">
        <f>IF(ISBLANK($N249),"",$N249+$P249)</f>
        <v/>
      </c>
      <c r="R249" s="11" t="n"/>
      <c r="S249" s="15">
        <f>IF(ISBLANK($A249),"",DATE(YEAR($A249),MONTH($A249),1))</f>
        <v/>
      </c>
    </row>
    <row r="250">
      <c r="A250" s="16" t="n"/>
      <c r="B250" s="11" t="n"/>
      <c r="C250" s="11" t="n"/>
      <c r="D250" s="11" t="n"/>
      <c r="E250" s="11" t="n"/>
      <c r="F250" s="11" t="n"/>
      <c r="G250" s="11" t="n"/>
      <c r="H250" s="11" t="n"/>
      <c r="I250" s="11">
        <f>IF(ISBLANK($H250),"",INDEX(COA_Cashflow!$A$3:$A$200,MATCH($H250,COA_Cashflow!$B$3:$B$200,0)))</f>
        <v/>
      </c>
      <c r="J250" s="11" t="n"/>
      <c r="K250" s="11" t="n"/>
      <c r="L250" s="11" t="n"/>
      <c r="M250" s="11" t="n"/>
      <c r="N250" s="14" t="n"/>
      <c r="O250" s="17" t="n"/>
      <c r="P250" s="14">
        <f>IF(ISBLANK($N250),"",ROUND($N250*$O250,0))</f>
        <v/>
      </c>
      <c r="Q250" s="14">
        <f>IF(ISBLANK($N250),"",$N250+$P250)</f>
        <v/>
      </c>
      <c r="R250" s="11" t="n"/>
      <c r="S250" s="15">
        <f>IF(ISBLANK($A250),"",DATE(YEAR($A250),MONTH($A250),1))</f>
        <v/>
      </c>
    </row>
    <row r="251">
      <c r="A251" s="16" t="n"/>
      <c r="B251" s="11" t="n"/>
      <c r="C251" s="11" t="n"/>
      <c r="D251" s="11" t="n"/>
      <c r="E251" s="11" t="n"/>
      <c r="F251" s="11" t="n"/>
      <c r="G251" s="11" t="n"/>
      <c r="H251" s="11" t="n"/>
      <c r="I251" s="11">
        <f>IF(ISBLANK($H251),"",INDEX(COA_Cashflow!$A$3:$A$200,MATCH($H251,COA_Cashflow!$B$3:$B$200,0)))</f>
        <v/>
      </c>
      <c r="J251" s="11" t="n"/>
      <c r="K251" s="11" t="n"/>
      <c r="L251" s="11" t="n"/>
      <c r="M251" s="11" t="n"/>
      <c r="N251" s="14" t="n"/>
      <c r="O251" s="17" t="n"/>
      <c r="P251" s="14">
        <f>IF(ISBLANK($N251),"",ROUND($N251*$O251,0))</f>
        <v/>
      </c>
      <c r="Q251" s="14">
        <f>IF(ISBLANK($N251),"",$N251+$P251)</f>
        <v/>
      </c>
      <c r="R251" s="11" t="n"/>
      <c r="S251" s="15">
        <f>IF(ISBLANK($A251),"",DATE(YEAR($A251),MONTH($A251),1))</f>
        <v/>
      </c>
    </row>
    <row r="252">
      <c r="A252" s="16" t="n"/>
      <c r="B252" s="11" t="n"/>
      <c r="C252" s="11" t="n"/>
      <c r="D252" s="11" t="n"/>
      <c r="E252" s="11" t="n"/>
      <c r="F252" s="11" t="n"/>
      <c r="G252" s="11" t="n"/>
      <c r="H252" s="11" t="n"/>
      <c r="I252" s="11">
        <f>IF(ISBLANK($H252),"",INDEX(COA_Cashflow!$A$3:$A$200,MATCH($H252,COA_Cashflow!$B$3:$B$200,0)))</f>
        <v/>
      </c>
      <c r="J252" s="11" t="n"/>
      <c r="K252" s="11" t="n"/>
      <c r="L252" s="11" t="n"/>
      <c r="M252" s="11" t="n"/>
      <c r="N252" s="14" t="n"/>
      <c r="O252" s="17" t="n"/>
      <c r="P252" s="14">
        <f>IF(ISBLANK($N252),"",ROUND($N252*$O252,0))</f>
        <v/>
      </c>
      <c r="Q252" s="14">
        <f>IF(ISBLANK($N252),"",$N252+$P252)</f>
        <v/>
      </c>
      <c r="R252" s="11" t="n"/>
      <c r="S252" s="15">
        <f>IF(ISBLANK($A252),"",DATE(YEAR($A252),MONTH($A252),1))</f>
        <v/>
      </c>
    </row>
    <row r="253">
      <c r="A253" s="16" t="n"/>
      <c r="B253" s="11" t="n"/>
      <c r="C253" s="11" t="n"/>
      <c r="D253" s="11" t="n"/>
      <c r="E253" s="11" t="n"/>
      <c r="F253" s="11" t="n"/>
      <c r="G253" s="11" t="n"/>
      <c r="H253" s="11" t="n"/>
      <c r="I253" s="11">
        <f>IF(ISBLANK($H253),"",INDEX(COA_Cashflow!$A$3:$A$200,MATCH($H253,COA_Cashflow!$B$3:$B$200,0)))</f>
        <v/>
      </c>
      <c r="J253" s="11" t="n"/>
      <c r="K253" s="11" t="n"/>
      <c r="L253" s="11" t="n"/>
      <c r="M253" s="11" t="n"/>
      <c r="N253" s="14" t="n"/>
      <c r="O253" s="17" t="n"/>
      <c r="P253" s="14">
        <f>IF(ISBLANK($N253),"",ROUND($N253*$O253,0))</f>
        <v/>
      </c>
      <c r="Q253" s="14">
        <f>IF(ISBLANK($N253),"",$N253+$P253)</f>
        <v/>
      </c>
      <c r="R253" s="11" t="n"/>
      <c r="S253" s="15">
        <f>IF(ISBLANK($A253),"",DATE(YEAR($A253),MONTH($A253),1))</f>
        <v/>
      </c>
    </row>
    <row r="254">
      <c r="A254" s="16" t="n"/>
      <c r="B254" s="11" t="n"/>
      <c r="C254" s="11" t="n"/>
      <c r="D254" s="11" t="n"/>
      <c r="E254" s="11" t="n"/>
      <c r="F254" s="11" t="n"/>
      <c r="G254" s="11" t="n"/>
      <c r="H254" s="11" t="n"/>
      <c r="I254" s="11">
        <f>IF(ISBLANK($H254),"",INDEX(COA_Cashflow!$A$3:$A$200,MATCH($H254,COA_Cashflow!$B$3:$B$200,0)))</f>
        <v/>
      </c>
      <c r="J254" s="11" t="n"/>
      <c r="K254" s="11" t="n"/>
      <c r="L254" s="11" t="n"/>
      <c r="M254" s="11" t="n"/>
      <c r="N254" s="14" t="n"/>
      <c r="O254" s="17" t="n"/>
      <c r="P254" s="14">
        <f>IF(ISBLANK($N254),"",ROUND($N254*$O254,0))</f>
        <v/>
      </c>
      <c r="Q254" s="14">
        <f>IF(ISBLANK($N254),"",$N254+$P254)</f>
        <v/>
      </c>
      <c r="R254" s="11" t="n"/>
      <c r="S254" s="15">
        <f>IF(ISBLANK($A254),"",DATE(YEAR($A254),MONTH($A254),1))</f>
        <v/>
      </c>
    </row>
    <row r="255">
      <c r="A255" s="16" t="n"/>
      <c r="B255" s="11" t="n"/>
      <c r="C255" s="11" t="n"/>
      <c r="D255" s="11" t="n"/>
      <c r="E255" s="11" t="n"/>
      <c r="F255" s="11" t="n"/>
      <c r="G255" s="11" t="n"/>
      <c r="H255" s="11" t="n"/>
      <c r="I255" s="11">
        <f>IF(ISBLANK($H255),"",INDEX(COA_Cashflow!$A$3:$A$200,MATCH($H255,COA_Cashflow!$B$3:$B$200,0)))</f>
        <v/>
      </c>
      <c r="J255" s="11" t="n"/>
      <c r="K255" s="11" t="n"/>
      <c r="L255" s="11" t="n"/>
      <c r="M255" s="11" t="n"/>
      <c r="N255" s="14" t="n"/>
      <c r="O255" s="17" t="n"/>
      <c r="P255" s="14">
        <f>IF(ISBLANK($N255),"",ROUND($N255*$O255,0))</f>
        <v/>
      </c>
      <c r="Q255" s="14">
        <f>IF(ISBLANK($N255),"",$N255+$P255)</f>
        <v/>
      </c>
      <c r="R255" s="11" t="n"/>
      <c r="S255" s="15">
        <f>IF(ISBLANK($A255),"",DATE(YEAR($A255),MONTH($A255),1))</f>
        <v/>
      </c>
    </row>
    <row r="256">
      <c r="A256" s="16" t="n"/>
      <c r="B256" s="11" t="n"/>
      <c r="C256" s="11" t="n"/>
      <c r="D256" s="11" t="n"/>
      <c r="E256" s="11" t="n"/>
      <c r="F256" s="11" t="n"/>
      <c r="G256" s="11" t="n"/>
      <c r="H256" s="11" t="n"/>
      <c r="I256" s="11">
        <f>IF(ISBLANK($H256),"",INDEX(COA_Cashflow!$A$3:$A$200,MATCH($H256,COA_Cashflow!$B$3:$B$200,0)))</f>
        <v/>
      </c>
      <c r="J256" s="11" t="n"/>
      <c r="K256" s="11" t="n"/>
      <c r="L256" s="11" t="n"/>
      <c r="M256" s="11" t="n"/>
      <c r="N256" s="14" t="n"/>
      <c r="O256" s="17" t="n"/>
      <c r="P256" s="14">
        <f>IF(ISBLANK($N256),"",ROUND($N256*$O256,0))</f>
        <v/>
      </c>
      <c r="Q256" s="14">
        <f>IF(ISBLANK($N256),"",$N256+$P256)</f>
        <v/>
      </c>
      <c r="R256" s="11" t="n"/>
      <c r="S256" s="15">
        <f>IF(ISBLANK($A256),"",DATE(YEAR($A256),MONTH($A256),1))</f>
        <v/>
      </c>
    </row>
    <row r="257">
      <c r="A257" s="16" t="n"/>
      <c r="B257" s="11" t="n"/>
      <c r="C257" s="11" t="n"/>
      <c r="D257" s="11" t="n"/>
      <c r="E257" s="11" t="n"/>
      <c r="F257" s="11" t="n"/>
      <c r="G257" s="11" t="n"/>
      <c r="H257" s="11" t="n"/>
      <c r="I257" s="11">
        <f>IF(ISBLANK($H257),"",INDEX(COA_Cashflow!$A$3:$A$200,MATCH($H257,COA_Cashflow!$B$3:$B$200,0)))</f>
        <v/>
      </c>
      <c r="J257" s="11" t="n"/>
      <c r="K257" s="11" t="n"/>
      <c r="L257" s="11" t="n"/>
      <c r="M257" s="11" t="n"/>
      <c r="N257" s="14" t="n"/>
      <c r="O257" s="17" t="n"/>
      <c r="P257" s="14">
        <f>IF(ISBLANK($N257),"",ROUND($N257*$O257,0))</f>
        <v/>
      </c>
      <c r="Q257" s="14">
        <f>IF(ISBLANK($N257),"",$N257+$P257)</f>
        <v/>
      </c>
      <c r="R257" s="11" t="n"/>
      <c r="S257" s="15">
        <f>IF(ISBLANK($A257),"",DATE(YEAR($A257),MONTH($A257),1))</f>
        <v/>
      </c>
    </row>
    <row r="258">
      <c r="A258" s="16" t="n"/>
      <c r="B258" s="11" t="n"/>
      <c r="C258" s="11" t="n"/>
      <c r="D258" s="11" t="n"/>
      <c r="E258" s="11" t="n"/>
      <c r="F258" s="11" t="n"/>
      <c r="G258" s="11" t="n"/>
      <c r="H258" s="11" t="n"/>
      <c r="I258" s="11">
        <f>IF(ISBLANK($H258),"",INDEX(COA_Cashflow!$A$3:$A$200,MATCH($H258,COA_Cashflow!$B$3:$B$200,0)))</f>
        <v/>
      </c>
      <c r="J258" s="11" t="n"/>
      <c r="K258" s="11" t="n"/>
      <c r="L258" s="11" t="n"/>
      <c r="M258" s="11" t="n"/>
      <c r="N258" s="14" t="n"/>
      <c r="O258" s="17" t="n"/>
      <c r="P258" s="14">
        <f>IF(ISBLANK($N258),"",ROUND($N258*$O258,0))</f>
        <v/>
      </c>
      <c r="Q258" s="14">
        <f>IF(ISBLANK($N258),"",$N258+$P258)</f>
        <v/>
      </c>
      <c r="R258" s="11" t="n"/>
      <c r="S258" s="15">
        <f>IF(ISBLANK($A258),"",DATE(YEAR($A258),MONTH($A258),1))</f>
        <v/>
      </c>
    </row>
    <row r="259">
      <c r="A259" s="16" t="n"/>
      <c r="B259" s="11" t="n"/>
      <c r="C259" s="11" t="n"/>
      <c r="D259" s="11" t="n"/>
      <c r="E259" s="11" t="n"/>
      <c r="F259" s="11" t="n"/>
      <c r="G259" s="11" t="n"/>
      <c r="H259" s="11" t="n"/>
      <c r="I259" s="11">
        <f>IF(ISBLANK($H259),"",INDEX(COA_Cashflow!$A$3:$A$200,MATCH($H259,COA_Cashflow!$B$3:$B$200,0)))</f>
        <v/>
      </c>
      <c r="J259" s="11" t="n"/>
      <c r="K259" s="11" t="n"/>
      <c r="L259" s="11" t="n"/>
      <c r="M259" s="11" t="n"/>
      <c r="N259" s="14" t="n"/>
      <c r="O259" s="17" t="n"/>
      <c r="P259" s="14">
        <f>IF(ISBLANK($N259),"",ROUND($N259*$O259,0))</f>
        <v/>
      </c>
      <c r="Q259" s="14">
        <f>IF(ISBLANK($N259),"",$N259+$P259)</f>
        <v/>
      </c>
      <c r="R259" s="11" t="n"/>
      <c r="S259" s="15">
        <f>IF(ISBLANK($A259),"",DATE(YEAR($A259),MONTH($A259),1))</f>
        <v/>
      </c>
    </row>
    <row r="260">
      <c r="A260" s="16" t="n"/>
      <c r="B260" s="11" t="n"/>
      <c r="C260" s="11" t="n"/>
      <c r="D260" s="11" t="n"/>
      <c r="E260" s="11" t="n"/>
      <c r="F260" s="11" t="n"/>
      <c r="G260" s="11" t="n"/>
      <c r="H260" s="11" t="n"/>
      <c r="I260" s="11">
        <f>IF(ISBLANK($H260),"",INDEX(COA_Cashflow!$A$3:$A$200,MATCH($H260,COA_Cashflow!$B$3:$B$200,0)))</f>
        <v/>
      </c>
      <c r="J260" s="11" t="n"/>
      <c r="K260" s="11" t="n"/>
      <c r="L260" s="11" t="n"/>
      <c r="M260" s="11" t="n"/>
      <c r="N260" s="14" t="n"/>
      <c r="O260" s="17" t="n"/>
      <c r="P260" s="14">
        <f>IF(ISBLANK($N260),"",ROUND($N260*$O260,0))</f>
        <v/>
      </c>
      <c r="Q260" s="14">
        <f>IF(ISBLANK($N260),"",$N260+$P260)</f>
        <v/>
      </c>
      <c r="R260" s="11" t="n"/>
      <c r="S260" s="15">
        <f>IF(ISBLANK($A260),"",DATE(YEAR($A260),MONTH($A260),1))</f>
        <v/>
      </c>
    </row>
    <row r="261">
      <c r="A261" s="16" t="n"/>
      <c r="B261" s="11" t="n"/>
      <c r="C261" s="11" t="n"/>
      <c r="D261" s="11" t="n"/>
      <c r="E261" s="11" t="n"/>
      <c r="F261" s="11" t="n"/>
      <c r="G261" s="11" t="n"/>
      <c r="H261" s="11" t="n"/>
      <c r="I261" s="11">
        <f>IF(ISBLANK($H261),"",INDEX(COA_Cashflow!$A$3:$A$200,MATCH($H261,COA_Cashflow!$B$3:$B$200,0)))</f>
        <v/>
      </c>
      <c r="J261" s="11" t="n"/>
      <c r="K261" s="11" t="n"/>
      <c r="L261" s="11" t="n"/>
      <c r="M261" s="11" t="n"/>
      <c r="N261" s="14" t="n"/>
      <c r="O261" s="17" t="n"/>
      <c r="P261" s="14">
        <f>IF(ISBLANK($N261),"",ROUND($N261*$O261,0))</f>
        <v/>
      </c>
      <c r="Q261" s="14">
        <f>IF(ISBLANK($N261),"",$N261+$P261)</f>
        <v/>
      </c>
      <c r="R261" s="11" t="n"/>
      <c r="S261" s="15">
        <f>IF(ISBLANK($A261),"",DATE(YEAR($A261),MONTH($A261),1))</f>
        <v/>
      </c>
    </row>
    <row r="262">
      <c r="A262" s="16" t="n"/>
      <c r="B262" s="11" t="n"/>
      <c r="C262" s="11" t="n"/>
      <c r="D262" s="11" t="n"/>
      <c r="E262" s="11" t="n"/>
      <c r="F262" s="11" t="n"/>
      <c r="G262" s="11" t="n"/>
      <c r="H262" s="11" t="n"/>
      <c r="I262" s="11">
        <f>IF(ISBLANK($H262),"",INDEX(COA_Cashflow!$A$3:$A$200,MATCH($H262,COA_Cashflow!$B$3:$B$200,0)))</f>
        <v/>
      </c>
      <c r="J262" s="11" t="n"/>
      <c r="K262" s="11" t="n"/>
      <c r="L262" s="11" t="n"/>
      <c r="M262" s="11" t="n"/>
      <c r="N262" s="14" t="n"/>
      <c r="O262" s="17" t="n"/>
      <c r="P262" s="14">
        <f>IF(ISBLANK($N262),"",ROUND($N262*$O262,0))</f>
        <v/>
      </c>
      <c r="Q262" s="14">
        <f>IF(ISBLANK($N262),"",$N262+$P262)</f>
        <v/>
      </c>
      <c r="R262" s="11" t="n"/>
      <c r="S262" s="15">
        <f>IF(ISBLANK($A262),"",DATE(YEAR($A262),MONTH($A262),1))</f>
        <v/>
      </c>
    </row>
    <row r="263">
      <c r="A263" s="16" t="n"/>
      <c r="B263" s="11" t="n"/>
      <c r="C263" s="11" t="n"/>
      <c r="D263" s="11" t="n"/>
      <c r="E263" s="11" t="n"/>
      <c r="F263" s="11" t="n"/>
      <c r="G263" s="11" t="n"/>
      <c r="H263" s="11" t="n"/>
      <c r="I263" s="11">
        <f>IF(ISBLANK($H263),"",INDEX(COA_Cashflow!$A$3:$A$200,MATCH($H263,COA_Cashflow!$B$3:$B$200,0)))</f>
        <v/>
      </c>
      <c r="J263" s="11" t="n"/>
      <c r="K263" s="11" t="n"/>
      <c r="L263" s="11" t="n"/>
      <c r="M263" s="11" t="n"/>
      <c r="N263" s="14" t="n"/>
      <c r="O263" s="17" t="n"/>
      <c r="P263" s="14">
        <f>IF(ISBLANK($N263),"",ROUND($N263*$O263,0))</f>
        <v/>
      </c>
      <c r="Q263" s="14">
        <f>IF(ISBLANK($N263),"",$N263+$P263)</f>
        <v/>
      </c>
      <c r="R263" s="11" t="n"/>
      <c r="S263" s="15">
        <f>IF(ISBLANK($A263),"",DATE(YEAR($A263),MONTH($A263),1))</f>
        <v/>
      </c>
    </row>
    <row r="264">
      <c r="A264" s="16" t="n"/>
      <c r="B264" s="11" t="n"/>
      <c r="C264" s="11" t="n"/>
      <c r="D264" s="11" t="n"/>
      <c r="E264" s="11" t="n"/>
      <c r="F264" s="11" t="n"/>
      <c r="G264" s="11" t="n"/>
      <c r="H264" s="11" t="n"/>
      <c r="I264" s="11">
        <f>IF(ISBLANK($H264),"",INDEX(COA_Cashflow!$A$3:$A$200,MATCH($H264,COA_Cashflow!$B$3:$B$200,0)))</f>
        <v/>
      </c>
      <c r="J264" s="11" t="n"/>
      <c r="K264" s="11" t="n"/>
      <c r="L264" s="11" t="n"/>
      <c r="M264" s="11" t="n"/>
      <c r="N264" s="14" t="n"/>
      <c r="O264" s="17" t="n"/>
      <c r="P264" s="14">
        <f>IF(ISBLANK($N264),"",ROUND($N264*$O264,0))</f>
        <v/>
      </c>
      <c r="Q264" s="14">
        <f>IF(ISBLANK($N264),"",$N264+$P264)</f>
        <v/>
      </c>
      <c r="R264" s="11" t="n"/>
      <c r="S264" s="15">
        <f>IF(ISBLANK($A264),"",DATE(YEAR($A264),MONTH($A264),1))</f>
        <v/>
      </c>
    </row>
    <row r="265">
      <c r="A265" s="16" t="n"/>
      <c r="B265" s="11" t="n"/>
      <c r="C265" s="11" t="n"/>
      <c r="D265" s="11" t="n"/>
      <c r="E265" s="11" t="n"/>
      <c r="F265" s="11" t="n"/>
      <c r="G265" s="11" t="n"/>
      <c r="H265" s="11" t="n"/>
      <c r="I265" s="11">
        <f>IF(ISBLANK($H265),"",INDEX(COA_Cashflow!$A$3:$A$200,MATCH($H265,COA_Cashflow!$B$3:$B$200,0)))</f>
        <v/>
      </c>
      <c r="J265" s="11" t="n"/>
      <c r="K265" s="11" t="n"/>
      <c r="L265" s="11" t="n"/>
      <c r="M265" s="11" t="n"/>
      <c r="N265" s="14" t="n"/>
      <c r="O265" s="17" t="n"/>
      <c r="P265" s="14">
        <f>IF(ISBLANK($N265),"",ROUND($N265*$O265,0))</f>
        <v/>
      </c>
      <c r="Q265" s="14">
        <f>IF(ISBLANK($N265),"",$N265+$P265)</f>
        <v/>
      </c>
      <c r="R265" s="11" t="n"/>
      <c r="S265" s="15">
        <f>IF(ISBLANK($A265),"",DATE(YEAR($A265),MONTH($A265),1))</f>
        <v/>
      </c>
    </row>
    <row r="266">
      <c r="A266" s="16" t="n"/>
      <c r="B266" s="11" t="n"/>
      <c r="C266" s="11" t="n"/>
      <c r="D266" s="11" t="n"/>
      <c r="E266" s="11" t="n"/>
      <c r="F266" s="11" t="n"/>
      <c r="G266" s="11" t="n"/>
      <c r="H266" s="11" t="n"/>
      <c r="I266" s="11">
        <f>IF(ISBLANK($H266),"",INDEX(COA_Cashflow!$A$3:$A$200,MATCH($H266,COA_Cashflow!$B$3:$B$200,0)))</f>
        <v/>
      </c>
      <c r="J266" s="11" t="n"/>
      <c r="K266" s="11" t="n"/>
      <c r="L266" s="11" t="n"/>
      <c r="M266" s="11" t="n"/>
      <c r="N266" s="14" t="n"/>
      <c r="O266" s="17" t="n"/>
      <c r="P266" s="14">
        <f>IF(ISBLANK($N266),"",ROUND($N266*$O266,0))</f>
        <v/>
      </c>
      <c r="Q266" s="14">
        <f>IF(ISBLANK($N266),"",$N266+$P266)</f>
        <v/>
      </c>
      <c r="R266" s="11" t="n"/>
      <c r="S266" s="15">
        <f>IF(ISBLANK($A266),"",DATE(YEAR($A266),MONTH($A266),1))</f>
        <v/>
      </c>
    </row>
    <row r="267">
      <c r="A267" s="16" t="n"/>
      <c r="B267" s="11" t="n"/>
      <c r="C267" s="11" t="n"/>
      <c r="D267" s="11" t="n"/>
      <c r="E267" s="11" t="n"/>
      <c r="F267" s="11" t="n"/>
      <c r="G267" s="11" t="n"/>
      <c r="H267" s="11" t="n"/>
      <c r="I267" s="11">
        <f>IF(ISBLANK($H267),"",INDEX(COA_Cashflow!$A$3:$A$200,MATCH($H267,COA_Cashflow!$B$3:$B$200,0)))</f>
        <v/>
      </c>
      <c r="J267" s="11" t="n"/>
      <c r="K267" s="11" t="n"/>
      <c r="L267" s="11" t="n"/>
      <c r="M267" s="11" t="n"/>
      <c r="N267" s="14" t="n"/>
      <c r="O267" s="17" t="n"/>
      <c r="P267" s="14">
        <f>IF(ISBLANK($N267),"",ROUND($N267*$O267,0))</f>
        <v/>
      </c>
      <c r="Q267" s="14">
        <f>IF(ISBLANK($N267),"",$N267+$P267)</f>
        <v/>
      </c>
      <c r="R267" s="11" t="n"/>
      <c r="S267" s="15">
        <f>IF(ISBLANK($A267),"",DATE(YEAR($A267),MONTH($A267),1))</f>
        <v/>
      </c>
    </row>
    <row r="268">
      <c r="A268" s="16" t="n"/>
      <c r="B268" s="11" t="n"/>
      <c r="C268" s="11" t="n"/>
      <c r="D268" s="11" t="n"/>
      <c r="E268" s="11" t="n"/>
      <c r="F268" s="11" t="n"/>
      <c r="G268" s="11" t="n"/>
      <c r="H268" s="11" t="n"/>
      <c r="I268" s="11">
        <f>IF(ISBLANK($H268),"",INDEX(COA_Cashflow!$A$3:$A$200,MATCH($H268,COA_Cashflow!$B$3:$B$200,0)))</f>
        <v/>
      </c>
      <c r="J268" s="11" t="n"/>
      <c r="K268" s="11" t="n"/>
      <c r="L268" s="11" t="n"/>
      <c r="M268" s="11" t="n"/>
      <c r="N268" s="14" t="n"/>
      <c r="O268" s="17" t="n"/>
      <c r="P268" s="14">
        <f>IF(ISBLANK($N268),"",ROUND($N268*$O268,0))</f>
        <v/>
      </c>
      <c r="Q268" s="14">
        <f>IF(ISBLANK($N268),"",$N268+$P268)</f>
        <v/>
      </c>
      <c r="R268" s="11" t="n"/>
      <c r="S268" s="15">
        <f>IF(ISBLANK($A268),"",DATE(YEAR($A268),MONTH($A268),1))</f>
        <v/>
      </c>
    </row>
    <row r="269">
      <c r="A269" s="16" t="n"/>
      <c r="B269" s="11" t="n"/>
      <c r="C269" s="11" t="n"/>
      <c r="D269" s="11" t="n"/>
      <c r="E269" s="11" t="n"/>
      <c r="F269" s="11" t="n"/>
      <c r="G269" s="11" t="n"/>
      <c r="H269" s="11" t="n"/>
      <c r="I269" s="11">
        <f>IF(ISBLANK($H269),"",INDEX(COA_Cashflow!$A$3:$A$200,MATCH($H269,COA_Cashflow!$B$3:$B$200,0)))</f>
        <v/>
      </c>
      <c r="J269" s="11" t="n"/>
      <c r="K269" s="11" t="n"/>
      <c r="L269" s="11" t="n"/>
      <c r="M269" s="11" t="n"/>
      <c r="N269" s="14" t="n"/>
      <c r="O269" s="17" t="n"/>
      <c r="P269" s="14">
        <f>IF(ISBLANK($N269),"",ROUND($N269*$O269,0))</f>
        <v/>
      </c>
      <c r="Q269" s="14">
        <f>IF(ISBLANK($N269),"",$N269+$P269)</f>
        <v/>
      </c>
      <c r="R269" s="11" t="n"/>
      <c r="S269" s="15">
        <f>IF(ISBLANK($A269),"",DATE(YEAR($A269),MONTH($A269),1))</f>
        <v/>
      </c>
    </row>
    <row r="270">
      <c r="A270" s="16" t="n"/>
      <c r="B270" s="11" t="n"/>
      <c r="C270" s="11" t="n"/>
      <c r="D270" s="11" t="n"/>
      <c r="E270" s="11" t="n"/>
      <c r="F270" s="11" t="n"/>
      <c r="G270" s="11" t="n"/>
      <c r="H270" s="11" t="n"/>
      <c r="I270" s="11">
        <f>IF(ISBLANK($H270),"",INDEX(COA_Cashflow!$A$3:$A$200,MATCH($H270,COA_Cashflow!$B$3:$B$200,0)))</f>
        <v/>
      </c>
      <c r="J270" s="11" t="n"/>
      <c r="K270" s="11" t="n"/>
      <c r="L270" s="11" t="n"/>
      <c r="M270" s="11" t="n"/>
      <c r="N270" s="14" t="n"/>
      <c r="O270" s="17" t="n"/>
      <c r="P270" s="14">
        <f>IF(ISBLANK($N270),"",ROUND($N270*$O270,0))</f>
        <v/>
      </c>
      <c r="Q270" s="14">
        <f>IF(ISBLANK($N270),"",$N270+$P270)</f>
        <v/>
      </c>
      <c r="R270" s="11" t="n"/>
      <c r="S270" s="15">
        <f>IF(ISBLANK($A270),"",DATE(YEAR($A270),MONTH($A270),1))</f>
        <v/>
      </c>
    </row>
    <row r="271">
      <c r="A271" s="16" t="n"/>
      <c r="B271" s="11" t="n"/>
      <c r="C271" s="11" t="n"/>
      <c r="D271" s="11" t="n"/>
      <c r="E271" s="11" t="n"/>
      <c r="F271" s="11" t="n"/>
      <c r="G271" s="11" t="n"/>
      <c r="H271" s="11" t="n"/>
      <c r="I271" s="11">
        <f>IF(ISBLANK($H271),"",INDEX(COA_Cashflow!$A$3:$A$200,MATCH($H271,COA_Cashflow!$B$3:$B$200,0)))</f>
        <v/>
      </c>
      <c r="J271" s="11" t="n"/>
      <c r="K271" s="11" t="n"/>
      <c r="L271" s="11" t="n"/>
      <c r="M271" s="11" t="n"/>
      <c r="N271" s="14" t="n"/>
      <c r="O271" s="17" t="n"/>
      <c r="P271" s="14">
        <f>IF(ISBLANK($N271),"",ROUND($N271*$O271,0))</f>
        <v/>
      </c>
      <c r="Q271" s="14">
        <f>IF(ISBLANK($N271),"",$N271+$P271)</f>
        <v/>
      </c>
      <c r="R271" s="11" t="n"/>
      <c r="S271" s="15">
        <f>IF(ISBLANK($A271),"",DATE(YEAR($A271),MONTH($A271),1))</f>
        <v/>
      </c>
    </row>
    <row r="272">
      <c r="A272" s="16" t="n"/>
      <c r="B272" s="11" t="n"/>
      <c r="C272" s="11" t="n"/>
      <c r="D272" s="11" t="n"/>
      <c r="E272" s="11" t="n"/>
      <c r="F272" s="11" t="n"/>
      <c r="G272" s="11" t="n"/>
      <c r="H272" s="11" t="n"/>
      <c r="I272" s="11">
        <f>IF(ISBLANK($H272),"",INDEX(COA_Cashflow!$A$3:$A$200,MATCH($H272,COA_Cashflow!$B$3:$B$200,0)))</f>
        <v/>
      </c>
      <c r="J272" s="11" t="n"/>
      <c r="K272" s="11" t="n"/>
      <c r="L272" s="11" t="n"/>
      <c r="M272" s="11" t="n"/>
      <c r="N272" s="14" t="n"/>
      <c r="O272" s="17" t="n"/>
      <c r="P272" s="14">
        <f>IF(ISBLANK($N272),"",ROUND($N272*$O272,0))</f>
        <v/>
      </c>
      <c r="Q272" s="14">
        <f>IF(ISBLANK($N272),"",$N272+$P272)</f>
        <v/>
      </c>
      <c r="R272" s="11" t="n"/>
      <c r="S272" s="15">
        <f>IF(ISBLANK($A272),"",DATE(YEAR($A272),MONTH($A272),1))</f>
        <v/>
      </c>
    </row>
    <row r="273">
      <c r="A273" s="16" t="n"/>
      <c r="B273" s="11" t="n"/>
      <c r="C273" s="11" t="n"/>
      <c r="D273" s="11" t="n"/>
      <c r="E273" s="11" t="n"/>
      <c r="F273" s="11" t="n"/>
      <c r="G273" s="11" t="n"/>
      <c r="H273" s="11" t="n"/>
      <c r="I273" s="11">
        <f>IF(ISBLANK($H273),"",INDEX(COA_Cashflow!$A$3:$A$200,MATCH($H273,COA_Cashflow!$B$3:$B$200,0)))</f>
        <v/>
      </c>
      <c r="J273" s="11" t="n"/>
      <c r="K273" s="11" t="n"/>
      <c r="L273" s="11" t="n"/>
      <c r="M273" s="11" t="n"/>
      <c r="N273" s="14" t="n"/>
      <c r="O273" s="17" t="n"/>
      <c r="P273" s="14">
        <f>IF(ISBLANK($N273),"",ROUND($N273*$O273,0))</f>
        <v/>
      </c>
      <c r="Q273" s="14">
        <f>IF(ISBLANK($N273),"",$N273+$P273)</f>
        <v/>
      </c>
      <c r="R273" s="11" t="n"/>
      <c r="S273" s="15">
        <f>IF(ISBLANK($A273),"",DATE(YEAR($A273),MONTH($A273),1))</f>
        <v/>
      </c>
    </row>
    <row r="274">
      <c r="A274" s="16" t="n"/>
      <c r="B274" s="11" t="n"/>
      <c r="C274" s="11" t="n"/>
      <c r="D274" s="11" t="n"/>
      <c r="E274" s="11" t="n"/>
      <c r="F274" s="11" t="n"/>
      <c r="G274" s="11" t="n"/>
      <c r="H274" s="11" t="n"/>
      <c r="I274" s="11">
        <f>IF(ISBLANK($H274),"",INDEX(COA_Cashflow!$A$3:$A$200,MATCH($H274,COA_Cashflow!$B$3:$B$200,0)))</f>
        <v/>
      </c>
      <c r="J274" s="11" t="n"/>
      <c r="K274" s="11" t="n"/>
      <c r="L274" s="11" t="n"/>
      <c r="M274" s="11" t="n"/>
      <c r="N274" s="14" t="n"/>
      <c r="O274" s="17" t="n"/>
      <c r="P274" s="14">
        <f>IF(ISBLANK($N274),"",ROUND($N274*$O274,0))</f>
        <v/>
      </c>
      <c r="Q274" s="14">
        <f>IF(ISBLANK($N274),"",$N274+$P274)</f>
        <v/>
      </c>
      <c r="R274" s="11" t="n"/>
      <c r="S274" s="15">
        <f>IF(ISBLANK($A274),"",DATE(YEAR($A274),MONTH($A274),1))</f>
        <v/>
      </c>
    </row>
    <row r="275">
      <c r="A275" s="16" t="n"/>
      <c r="B275" s="11" t="n"/>
      <c r="C275" s="11" t="n"/>
      <c r="D275" s="11" t="n"/>
      <c r="E275" s="11" t="n"/>
      <c r="F275" s="11" t="n"/>
      <c r="G275" s="11" t="n"/>
      <c r="H275" s="11" t="n"/>
      <c r="I275" s="11">
        <f>IF(ISBLANK($H275),"",INDEX(COA_Cashflow!$A$3:$A$200,MATCH($H275,COA_Cashflow!$B$3:$B$200,0)))</f>
        <v/>
      </c>
      <c r="J275" s="11" t="n"/>
      <c r="K275" s="11" t="n"/>
      <c r="L275" s="11" t="n"/>
      <c r="M275" s="11" t="n"/>
      <c r="N275" s="14" t="n"/>
      <c r="O275" s="17" t="n"/>
      <c r="P275" s="14">
        <f>IF(ISBLANK($N275),"",ROUND($N275*$O275,0))</f>
        <v/>
      </c>
      <c r="Q275" s="14">
        <f>IF(ISBLANK($N275),"",$N275+$P275)</f>
        <v/>
      </c>
      <c r="R275" s="11" t="n"/>
      <c r="S275" s="15">
        <f>IF(ISBLANK($A275),"",DATE(YEAR($A275),MONTH($A275),1))</f>
        <v/>
      </c>
    </row>
    <row r="276">
      <c r="A276" s="16" t="n"/>
      <c r="B276" s="11" t="n"/>
      <c r="C276" s="11" t="n"/>
      <c r="D276" s="11" t="n"/>
      <c r="E276" s="11" t="n"/>
      <c r="F276" s="11" t="n"/>
      <c r="G276" s="11" t="n"/>
      <c r="H276" s="11" t="n"/>
      <c r="I276" s="11">
        <f>IF(ISBLANK($H276),"",INDEX(COA_Cashflow!$A$3:$A$200,MATCH($H276,COA_Cashflow!$B$3:$B$200,0)))</f>
        <v/>
      </c>
      <c r="J276" s="11" t="n"/>
      <c r="K276" s="11" t="n"/>
      <c r="L276" s="11" t="n"/>
      <c r="M276" s="11" t="n"/>
      <c r="N276" s="14" t="n"/>
      <c r="O276" s="17" t="n"/>
      <c r="P276" s="14">
        <f>IF(ISBLANK($N276),"",ROUND($N276*$O276,0))</f>
        <v/>
      </c>
      <c r="Q276" s="14">
        <f>IF(ISBLANK($N276),"",$N276+$P276)</f>
        <v/>
      </c>
      <c r="R276" s="11" t="n"/>
      <c r="S276" s="15">
        <f>IF(ISBLANK($A276),"",DATE(YEAR($A276),MONTH($A276),1))</f>
        <v/>
      </c>
    </row>
    <row r="277">
      <c r="A277" s="16" t="n"/>
      <c r="B277" s="11" t="n"/>
      <c r="C277" s="11" t="n"/>
      <c r="D277" s="11" t="n"/>
      <c r="E277" s="11" t="n"/>
      <c r="F277" s="11" t="n"/>
      <c r="G277" s="11" t="n"/>
      <c r="H277" s="11" t="n"/>
      <c r="I277" s="11">
        <f>IF(ISBLANK($H277),"",INDEX(COA_Cashflow!$A$3:$A$200,MATCH($H277,COA_Cashflow!$B$3:$B$200,0)))</f>
        <v/>
      </c>
      <c r="J277" s="11" t="n"/>
      <c r="K277" s="11" t="n"/>
      <c r="L277" s="11" t="n"/>
      <c r="M277" s="11" t="n"/>
      <c r="N277" s="14" t="n"/>
      <c r="O277" s="17" t="n"/>
      <c r="P277" s="14">
        <f>IF(ISBLANK($N277),"",ROUND($N277*$O277,0))</f>
        <v/>
      </c>
      <c r="Q277" s="14">
        <f>IF(ISBLANK($N277),"",$N277+$P277)</f>
        <v/>
      </c>
      <c r="R277" s="11" t="n"/>
      <c r="S277" s="15">
        <f>IF(ISBLANK($A277),"",DATE(YEAR($A277),MONTH($A277),1))</f>
        <v/>
      </c>
    </row>
    <row r="278">
      <c r="A278" s="16" t="n"/>
      <c r="B278" s="11" t="n"/>
      <c r="C278" s="11" t="n"/>
      <c r="D278" s="11" t="n"/>
      <c r="E278" s="11" t="n"/>
      <c r="F278" s="11" t="n"/>
      <c r="G278" s="11" t="n"/>
      <c r="H278" s="11" t="n"/>
      <c r="I278" s="11">
        <f>IF(ISBLANK($H278),"",INDEX(COA_Cashflow!$A$3:$A$200,MATCH($H278,COA_Cashflow!$B$3:$B$200,0)))</f>
        <v/>
      </c>
      <c r="J278" s="11" t="n"/>
      <c r="K278" s="11" t="n"/>
      <c r="L278" s="11" t="n"/>
      <c r="M278" s="11" t="n"/>
      <c r="N278" s="14" t="n"/>
      <c r="O278" s="17" t="n"/>
      <c r="P278" s="14">
        <f>IF(ISBLANK($N278),"",ROUND($N278*$O278,0))</f>
        <v/>
      </c>
      <c r="Q278" s="14">
        <f>IF(ISBLANK($N278),"",$N278+$P278)</f>
        <v/>
      </c>
      <c r="R278" s="11" t="n"/>
      <c r="S278" s="15">
        <f>IF(ISBLANK($A278),"",DATE(YEAR($A278),MONTH($A278),1))</f>
        <v/>
      </c>
    </row>
    <row r="279">
      <c r="A279" s="16" t="n"/>
      <c r="B279" s="11" t="n"/>
      <c r="C279" s="11" t="n"/>
      <c r="D279" s="11" t="n"/>
      <c r="E279" s="11" t="n"/>
      <c r="F279" s="11" t="n"/>
      <c r="G279" s="11" t="n"/>
      <c r="H279" s="11" t="n"/>
      <c r="I279" s="11">
        <f>IF(ISBLANK($H279),"",INDEX(COA_Cashflow!$A$3:$A$200,MATCH($H279,COA_Cashflow!$B$3:$B$200,0)))</f>
        <v/>
      </c>
      <c r="J279" s="11" t="n"/>
      <c r="K279" s="11" t="n"/>
      <c r="L279" s="11" t="n"/>
      <c r="M279" s="11" t="n"/>
      <c r="N279" s="14" t="n"/>
      <c r="O279" s="17" t="n"/>
      <c r="P279" s="14">
        <f>IF(ISBLANK($N279),"",ROUND($N279*$O279,0))</f>
        <v/>
      </c>
      <c r="Q279" s="14">
        <f>IF(ISBLANK($N279),"",$N279+$P279)</f>
        <v/>
      </c>
      <c r="R279" s="11" t="n"/>
      <c r="S279" s="15">
        <f>IF(ISBLANK($A279),"",DATE(YEAR($A279),MONTH($A279),1))</f>
        <v/>
      </c>
    </row>
    <row r="280">
      <c r="A280" s="16" t="n"/>
      <c r="B280" s="11" t="n"/>
      <c r="C280" s="11" t="n"/>
      <c r="D280" s="11" t="n"/>
      <c r="E280" s="11" t="n"/>
      <c r="F280" s="11" t="n"/>
      <c r="G280" s="11" t="n"/>
      <c r="H280" s="11" t="n"/>
      <c r="I280" s="11">
        <f>IF(ISBLANK($H280),"",INDEX(COA_Cashflow!$A$3:$A$200,MATCH($H280,COA_Cashflow!$B$3:$B$200,0)))</f>
        <v/>
      </c>
      <c r="J280" s="11" t="n"/>
      <c r="K280" s="11" t="n"/>
      <c r="L280" s="11" t="n"/>
      <c r="M280" s="11" t="n"/>
      <c r="N280" s="14" t="n"/>
      <c r="O280" s="17" t="n"/>
      <c r="P280" s="14">
        <f>IF(ISBLANK($N280),"",ROUND($N280*$O280,0))</f>
        <v/>
      </c>
      <c r="Q280" s="14">
        <f>IF(ISBLANK($N280),"",$N280+$P280)</f>
        <v/>
      </c>
      <c r="R280" s="11" t="n"/>
      <c r="S280" s="15">
        <f>IF(ISBLANK($A280),"",DATE(YEAR($A280),MONTH($A280),1))</f>
        <v/>
      </c>
    </row>
    <row r="281">
      <c r="A281" s="16" t="n"/>
      <c r="B281" s="11" t="n"/>
      <c r="C281" s="11" t="n"/>
      <c r="D281" s="11" t="n"/>
      <c r="E281" s="11" t="n"/>
      <c r="F281" s="11" t="n"/>
      <c r="G281" s="11" t="n"/>
      <c r="H281" s="11" t="n"/>
      <c r="I281" s="11">
        <f>IF(ISBLANK($H281),"",INDEX(COA_Cashflow!$A$3:$A$200,MATCH($H281,COA_Cashflow!$B$3:$B$200,0)))</f>
        <v/>
      </c>
      <c r="J281" s="11" t="n"/>
      <c r="K281" s="11" t="n"/>
      <c r="L281" s="11" t="n"/>
      <c r="M281" s="11" t="n"/>
      <c r="N281" s="14" t="n"/>
      <c r="O281" s="17" t="n"/>
      <c r="P281" s="14">
        <f>IF(ISBLANK($N281),"",ROUND($N281*$O281,0))</f>
        <v/>
      </c>
      <c r="Q281" s="14">
        <f>IF(ISBLANK($N281),"",$N281+$P281)</f>
        <v/>
      </c>
      <c r="R281" s="11" t="n"/>
      <c r="S281" s="15">
        <f>IF(ISBLANK($A281),"",DATE(YEAR($A281),MONTH($A281),1))</f>
        <v/>
      </c>
    </row>
    <row r="282">
      <c r="A282" s="16" t="n"/>
      <c r="B282" s="11" t="n"/>
      <c r="C282" s="11" t="n"/>
      <c r="D282" s="11" t="n"/>
      <c r="E282" s="11" t="n"/>
      <c r="F282" s="11" t="n"/>
      <c r="G282" s="11" t="n"/>
      <c r="H282" s="11" t="n"/>
      <c r="I282" s="11">
        <f>IF(ISBLANK($H282),"",INDEX(COA_Cashflow!$A$3:$A$200,MATCH($H282,COA_Cashflow!$B$3:$B$200,0)))</f>
        <v/>
      </c>
      <c r="J282" s="11" t="n"/>
      <c r="K282" s="11" t="n"/>
      <c r="L282" s="11" t="n"/>
      <c r="M282" s="11" t="n"/>
      <c r="N282" s="14" t="n"/>
      <c r="O282" s="17" t="n"/>
      <c r="P282" s="14">
        <f>IF(ISBLANK($N282),"",ROUND($N282*$O282,0))</f>
        <v/>
      </c>
      <c r="Q282" s="14">
        <f>IF(ISBLANK($N282),"",$N282+$P282)</f>
        <v/>
      </c>
      <c r="R282" s="11" t="n"/>
      <c r="S282" s="15">
        <f>IF(ISBLANK($A282),"",DATE(YEAR($A282),MONTH($A282),1))</f>
        <v/>
      </c>
    </row>
    <row r="283">
      <c r="A283" s="16" t="n"/>
      <c r="B283" s="11" t="n"/>
      <c r="C283" s="11" t="n"/>
      <c r="D283" s="11" t="n"/>
      <c r="E283" s="11" t="n"/>
      <c r="F283" s="11" t="n"/>
      <c r="G283" s="11" t="n"/>
      <c r="H283" s="11" t="n"/>
      <c r="I283" s="11">
        <f>IF(ISBLANK($H283),"",INDEX(COA_Cashflow!$A$3:$A$200,MATCH($H283,COA_Cashflow!$B$3:$B$200,0)))</f>
        <v/>
      </c>
      <c r="J283" s="11" t="n"/>
      <c r="K283" s="11" t="n"/>
      <c r="L283" s="11" t="n"/>
      <c r="M283" s="11" t="n"/>
      <c r="N283" s="14" t="n"/>
      <c r="O283" s="17" t="n"/>
      <c r="P283" s="14">
        <f>IF(ISBLANK($N283),"",ROUND($N283*$O283,0))</f>
        <v/>
      </c>
      <c r="Q283" s="14">
        <f>IF(ISBLANK($N283),"",$N283+$P283)</f>
        <v/>
      </c>
      <c r="R283" s="11" t="n"/>
      <c r="S283" s="15">
        <f>IF(ISBLANK($A283),"",DATE(YEAR($A283),MONTH($A283),1))</f>
        <v/>
      </c>
    </row>
    <row r="284">
      <c r="A284" s="16" t="n"/>
      <c r="B284" s="11" t="n"/>
      <c r="C284" s="11" t="n"/>
      <c r="D284" s="11" t="n"/>
      <c r="E284" s="11" t="n"/>
      <c r="F284" s="11" t="n"/>
      <c r="G284" s="11" t="n"/>
      <c r="H284" s="11" t="n"/>
      <c r="I284" s="11">
        <f>IF(ISBLANK($H284),"",INDEX(COA_Cashflow!$A$3:$A$200,MATCH($H284,COA_Cashflow!$B$3:$B$200,0)))</f>
        <v/>
      </c>
      <c r="J284" s="11" t="n"/>
      <c r="K284" s="11" t="n"/>
      <c r="L284" s="11" t="n"/>
      <c r="M284" s="11" t="n"/>
      <c r="N284" s="14" t="n"/>
      <c r="O284" s="17" t="n"/>
      <c r="P284" s="14">
        <f>IF(ISBLANK($N284),"",ROUND($N284*$O284,0))</f>
        <v/>
      </c>
      <c r="Q284" s="14">
        <f>IF(ISBLANK($N284),"",$N284+$P284)</f>
        <v/>
      </c>
      <c r="R284" s="11" t="n"/>
      <c r="S284" s="15">
        <f>IF(ISBLANK($A284),"",DATE(YEAR($A284),MONTH($A284),1))</f>
        <v/>
      </c>
    </row>
    <row r="285">
      <c r="A285" s="16" t="n"/>
      <c r="B285" s="11" t="n"/>
      <c r="C285" s="11" t="n"/>
      <c r="D285" s="11" t="n"/>
      <c r="E285" s="11" t="n"/>
      <c r="F285" s="11" t="n"/>
      <c r="G285" s="11" t="n"/>
      <c r="H285" s="11" t="n"/>
      <c r="I285" s="11">
        <f>IF(ISBLANK($H285),"",INDEX(COA_Cashflow!$A$3:$A$200,MATCH($H285,COA_Cashflow!$B$3:$B$200,0)))</f>
        <v/>
      </c>
      <c r="J285" s="11" t="n"/>
      <c r="K285" s="11" t="n"/>
      <c r="L285" s="11" t="n"/>
      <c r="M285" s="11" t="n"/>
      <c r="N285" s="14" t="n"/>
      <c r="O285" s="17" t="n"/>
      <c r="P285" s="14">
        <f>IF(ISBLANK($N285),"",ROUND($N285*$O285,0))</f>
        <v/>
      </c>
      <c r="Q285" s="14">
        <f>IF(ISBLANK($N285),"",$N285+$P285)</f>
        <v/>
      </c>
      <c r="R285" s="11" t="n"/>
      <c r="S285" s="15">
        <f>IF(ISBLANK($A285),"",DATE(YEAR($A285),MONTH($A285),1))</f>
        <v/>
      </c>
    </row>
    <row r="286">
      <c r="A286" s="16" t="n"/>
      <c r="B286" s="11" t="n"/>
      <c r="C286" s="11" t="n"/>
      <c r="D286" s="11" t="n"/>
      <c r="E286" s="11" t="n"/>
      <c r="F286" s="11" t="n"/>
      <c r="G286" s="11" t="n"/>
      <c r="H286" s="11" t="n"/>
      <c r="I286" s="11">
        <f>IF(ISBLANK($H286),"",INDEX(COA_Cashflow!$A$3:$A$200,MATCH($H286,COA_Cashflow!$B$3:$B$200,0)))</f>
        <v/>
      </c>
      <c r="J286" s="11" t="n"/>
      <c r="K286" s="11" t="n"/>
      <c r="L286" s="11" t="n"/>
      <c r="M286" s="11" t="n"/>
      <c r="N286" s="14" t="n"/>
      <c r="O286" s="17" t="n"/>
      <c r="P286" s="14">
        <f>IF(ISBLANK($N286),"",ROUND($N286*$O286,0))</f>
        <v/>
      </c>
      <c r="Q286" s="14">
        <f>IF(ISBLANK($N286),"",$N286+$P286)</f>
        <v/>
      </c>
      <c r="R286" s="11" t="n"/>
      <c r="S286" s="15">
        <f>IF(ISBLANK($A286),"",DATE(YEAR($A286),MONTH($A286),1))</f>
        <v/>
      </c>
    </row>
    <row r="287">
      <c r="A287" s="16" t="n"/>
      <c r="B287" s="11" t="n"/>
      <c r="C287" s="11" t="n"/>
      <c r="D287" s="11" t="n"/>
      <c r="E287" s="11" t="n"/>
      <c r="F287" s="11" t="n"/>
      <c r="G287" s="11" t="n"/>
      <c r="H287" s="11" t="n"/>
      <c r="I287" s="11">
        <f>IF(ISBLANK($H287),"",INDEX(COA_Cashflow!$A$3:$A$200,MATCH($H287,COA_Cashflow!$B$3:$B$200,0)))</f>
        <v/>
      </c>
      <c r="J287" s="11" t="n"/>
      <c r="K287" s="11" t="n"/>
      <c r="L287" s="11" t="n"/>
      <c r="M287" s="11" t="n"/>
      <c r="N287" s="14" t="n"/>
      <c r="O287" s="17" t="n"/>
      <c r="P287" s="14">
        <f>IF(ISBLANK($N287),"",ROUND($N287*$O287,0))</f>
        <v/>
      </c>
      <c r="Q287" s="14">
        <f>IF(ISBLANK($N287),"",$N287+$P287)</f>
        <v/>
      </c>
      <c r="R287" s="11" t="n"/>
      <c r="S287" s="15">
        <f>IF(ISBLANK($A287),"",DATE(YEAR($A287),MONTH($A287),1))</f>
        <v/>
      </c>
    </row>
    <row r="288">
      <c r="A288" s="16" t="n"/>
      <c r="B288" s="11" t="n"/>
      <c r="C288" s="11" t="n"/>
      <c r="D288" s="11" t="n"/>
      <c r="E288" s="11" t="n"/>
      <c r="F288" s="11" t="n"/>
      <c r="G288" s="11" t="n"/>
      <c r="H288" s="11" t="n"/>
      <c r="I288" s="11">
        <f>IF(ISBLANK($H288),"",INDEX(COA_Cashflow!$A$3:$A$200,MATCH($H288,COA_Cashflow!$B$3:$B$200,0)))</f>
        <v/>
      </c>
      <c r="J288" s="11" t="n"/>
      <c r="K288" s="11" t="n"/>
      <c r="L288" s="11" t="n"/>
      <c r="M288" s="11" t="n"/>
      <c r="N288" s="14" t="n"/>
      <c r="O288" s="17" t="n"/>
      <c r="P288" s="14">
        <f>IF(ISBLANK($N288),"",ROUND($N288*$O288,0))</f>
        <v/>
      </c>
      <c r="Q288" s="14">
        <f>IF(ISBLANK($N288),"",$N288+$P288)</f>
        <v/>
      </c>
      <c r="R288" s="11" t="n"/>
      <c r="S288" s="15">
        <f>IF(ISBLANK($A288),"",DATE(YEAR($A288),MONTH($A288),1))</f>
        <v/>
      </c>
    </row>
    <row r="289">
      <c r="A289" s="16" t="n"/>
      <c r="B289" s="11" t="n"/>
      <c r="C289" s="11" t="n"/>
      <c r="D289" s="11" t="n"/>
      <c r="E289" s="11" t="n"/>
      <c r="F289" s="11" t="n"/>
      <c r="G289" s="11" t="n"/>
      <c r="H289" s="11" t="n"/>
      <c r="I289" s="11">
        <f>IF(ISBLANK($H289),"",INDEX(COA_Cashflow!$A$3:$A$200,MATCH($H289,COA_Cashflow!$B$3:$B$200,0)))</f>
        <v/>
      </c>
      <c r="J289" s="11" t="n"/>
      <c r="K289" s="11" t="n"/>
      <c r="L289" s="11" t="n"/>
      <c r="M289" s="11" t="n"/>
      <c r="N289" s="14" t="n"/>
      <c r="O289" s="17" t="n"/>
      <c r="P289" s="14">
        <f>IF(ISBLANK($N289),"",ROUND($N289*$O289,0))</f>
        <v/>
      </c>
      <c r="Q289" s="14">
        <f>IF(ISBLANK($N289),"",$N289+$P289)</f>
        <v/>
      </c>
      <c r="R289" s="11" t="n"/>
      <c r="S289" s="15">
        <f>IF(ISBLANK($A289),"",DATE(YEAR($A289),MONTH($A289),1))</f>
        <v/>
      </c>
    </row>
    <row r="290">
      <c r="A290" s="16" t="n"/>
      <c r="B290" s="11" t="n"/>
      <c r="C290" s="11" t="n"/>
      <c r="D290" s="11" t="n"/>
      <c r="E290" s="11" t="n"/>
      <c r="F290" s="11" t="n"/>
      <c r="G290" s="11" t="n"/>
      <c r="H290" s="11" t="n"/>
      <c r="I290" s="11">
        <f>IF(ISBLANK($H290),"",INDEX(COA_Cashflow!$A$3:$A$200,MATCH($H290,COA_Cashflow!$B$3:$B$200,0)))</f>
        <v/>
      </c>
      <c r="J290" s="11" t="n"/>
      <c r="K290" s="11" t="n"/>
      <c r="L290" s="11" t="n"/>
      <c r="M290" s="11" t="n"/>
      <c r="N290" s="14" t="n"/>
      <c r="O290" s="17" t="n"/>
      <c r="P290" s="14">
        <f>IF(ISBLANK($N290),"",ROUND($N290*$O290,0))</f>
        <v/>
      </c>
      <c r="Q290" s="14">
        <f>IF(ISBLANK($N290),"",$N290+$P290)</f>
        <v/>
      </c>
      <c r="R290" s="11" t="n"/>
      <c r="S290" s="15">
        <f>IF(ISBLANK($A290),"",DATE(YEAR($A290),MONTH($A290),1))</f>
        <v/>
      </c>
    </row>
    <row r="291">
      <c r="A291" s="16" t="n"/>
      <c r="B291" s="11" t="n"/>
      <c r="C291" s="11" t="n"/>
      <c r="D291" s="11" t="n"/>
      <c r="E291" s="11" t="n"/>
      <c r="F291" s="11" t="n"/>
      <c r="G291" s="11" t="n"/>
      <c r="H291" s="11" t="n"/>
      <c r="I291" s="11">
        <f>IF(ISBLANK($H291),"",INDEX(COA_Cashflow!$A$3:$A$200,MATCH($H291,COA_Cashflow!$B$3:$B$200,0)))</f>
        <v/>
      </c>
      <c r="J291" s="11" t="n"/>
      <c r="K291" s="11" t="n"/>
      <c r="L291" s="11" t="n"/>
      <c r="M291" s="11" t="n"/>
      <c r="N291" s="14" t="n"/>
      <c r="O291" s="17" t="n"/>
      <c r="P291" s="14">
        <f>IF(ISBLANK($N291),"",ROUND($N291*$O291,0))</f>
        <v/>
      </c>
      <c r="Q291" s="14">
        <f>IF(ISBLANK($N291),"",$N291+$P291)</f>
        <v/>
      </c>
      <c r="R291" s="11" t="n"/>
      <c r="S291" s="15">
        <f>IF(ISBLANK($A291),"",DATE(YEAR($A291),MONTH($A291),1))</f>
        <v/>
      </c>
    </row>
    <row r="292">
      <c r="A292" s="16" t="n"/>
      <c r="B292" s="11" t="n"/>
      <c r="C292" s="11" t="n"/>
      <c r="D292" s="11" t="n"/>
      <c r="E292" s="11" t="n"/>
      <c r="F292" s="11" t="n"/>
      <c r="G292" s="11" t="n"/>
      <c r="H292" s="11" t="n"/>
      <c r="I292" s="11">
        <f>IF(ISBLANK($H292),"",INDEX(COA_Cashflow!$A$3:$A$200,MATCH($H292,COA_Cashflow!$B$3:$B$200,0)))</f>
        <v/>
      </c>
      <c r="J292" s="11" t="n"/>
      <c r="K292" s="11" t="n"/>
      <c r="L292" s="11" t="n"/>
      <c r="M292" s="11" t="n"/>
      <c r="N292" s="14" t="n"/>
      <c r="O292" s="17" t="n"/>
      <c r="P292" s="14">
        <f>IF(ISBLANK($N292),"",ROUND($N292*$O292,0))</f>
        <v/>
      </c>
      <c r="Q292" s="14">
        <f>IF(ISBLANK($N292),"",$N292+$P292)</f>
        <v/>
      </c>
      <c r="R292" s="11" t="n"/>
      <c r="S292" s="15">
        <f>IF(ISBLANK($A292),"",DATE(YEAR($A292),MONTH($A292),1))</f>
        <v/>
      </c>
    </row>
    <row r="293">
      <c r="A293" s="16" t="n"/>
      <c r="B293" s="11" t="n"/>
      <c r="C293" s="11" t="n"/>
      <c r="D293" s="11" t="n"/>
      <c r="E293" s="11" t="n"/>
      <c r="F293" s="11" t="n"/>
      <c r="G293" s="11" t="n"/>
      <c r="H293" s="11" t="n"/>
      <c r="I293" s="11">
        <f>IF(ISBLANK($H293),"",INDEX(COA_Cashflow!$A$3:$A$200,MATCH($H293,COA_Cashflow!$B$3:$B$200,0)))</f>
        <v/>
      </c>
      <c r="J293" s="11" t="n"/>
      <c r="K293" s="11" t="n"/>
      <c r="L293" s="11" t="n"/>
      <c r="M293" s="11" t="n"/>
      <c r="N293" s="14" t="n"/>
      <c r="O293" s="17" t="n"/>
      <c r="P293" s="14">
        <f>IF(ISBLANK($N293),"",ROUND($N293*$O293,0))</f>
        <v/>
      </c>
      <c r="Q293" s="14">
        <f>IF(ISBLANK($N293),"",$N293+$P293)</f>
        <v/>
      </c>
      <c r="R293" s="11" t="n"/>
      <c r="S293" s="15">
        <f>IF(ISBLANK($A293),"",DATE(YEAR($A293),MONTH($A293),1))</f>
        <v/>
      </c>
    </row>
    <row r="294">
      <c r="A294" s="16" t="n"/>
      <c r="B294" s="11" t="n"/>
      <c r="C294" s="11" t="n"/>
      <c r="D294" s="11" t="n"/>
      <c r="E294" s="11" t="n"/>
      <c r="F294" s="11" t="n"/>
      <c r="G294" s="11" t="n"/>
      <c r="H294" s="11" t="n"/>
      <c r="I294" s="11">
        <f>IF(ISBLANK($H294),"",INDEX(COA_Cashflow!$A$3:$A$200,MATCH($H294,COA_Cashflow!$B$3:$B$200,0)))</f>
        <v/>
      </c>
      <c r="J294" s="11" t="n"/>
      <c r="K294" s="11" t="n"/>
      <c r="L294" s="11" t="n"/>
      <c r="M294" s="11" t="n"/>
      <c r="N294" s="14" t="n"/>
      <c r="O294" s="17" t="n"/>
      <c r="P294" s="14">
        <f>IF(ISBLANK($N294),"",ROUND($N294*$O294,0))</f>
        <v/>
      </c>
      <c r="Q294" s="14">
        <f>IF(ISBLANK($N294),"",$N294+$P294)</f>
        <v/>
      </c>
      <c r="R294" s="11" t="n"/>
      <c r="S294" s="15">
        <f>IF(ISBLANK($A294),"",DATE(YEAR($A294),MONTH($A294),1))</f>
        <v/>
      </c>
    </row>
    <row r="295">
      <c r="A295" s="16" t="n"/>
      <c r="B295" s="11" t="n"/>
      <c r="C295" s="11" t="n"/>
      <c r="D295" s="11" t="n"/>
      <c r="E295" s="11" t="n"/>
      <c r="F295" s="11" t="n"/>
      <c r="G295" s="11" t="n"/>
      <c r="H295" s="11" t="n"/>
      <c r="I295" s="11">
        <f>IF(ISBLANK($H295),"",INDEX(COA_Cashflow!$A$3:$A$200,MATCH($H295,COA_Cashflow!$B$3:$B$200,0)))</f>
        <v/>
      </c>
      <c r="J295" s="11" t="n"/>
      <c r="K295" s="11" t="n"/>
      <c r="L295" s="11" t="n"/>
      <c r="M295" s="11" t="n"/>
      <c r="N295" s="14" t="n"/>
      <c r="O295" s="17" t="n"/>
      <c r="P295" s="14">
        <f>IF(ISBLANK($N295),"",ROUND($N295*$O295,0))</f>
        <v/>
      </c>
      <c r="Q295" s="14">
        <f>IF(ISBLANK($N295),"",$N295+$P295)</f>
        <v/>
      </c>
      <c r="R295" s="11" t="n"/>
      <c r="S295" s="15">
        <f>IF(ISBLANK($A295),"",DATE(YEAR($A295),MONTH($A295),1))</f>
        <v/>
      </c>
    </row>
    <row r="296">
      <c r="A296" s="16" t="n"/>
      <c r="B296" s="11" t="n"/>
      <c r="C296" s="11" t="n"/>
      <c r="D296" s="11" t="n"/>
      <c r="E296" s="11" t="n"/>
      <c r="F296" s="11" t="n"/>
      <c r="G296" s="11" t="n"/>
      <c r="H296" s="11" t="n"/>
      <c r="I296" s="11">
        <f>IF(ISBLANK($H296),"",INDEX(COA_Cashflow!$A$3:$A$200,MATCH($H296,COA_Cashflow!$B$3:$B$200,0)))</f>
        <v/>
      </c>
      <c r="J296" s="11" t="n"/>
      <c r="K296" s="11" t="n"/>
      <c r="L296" s="11" t="n"/>
      <c r="M296" s="11" t="n"/>
      <c r="N296" s="14" t="n"/>
      <c r="O296" s="17" t="n"/>
      <c r="P296" s="14">
        <f>IF(ISBLANK($N296),"",ROUND($N296*$O296,0))</f>
        <v/>
      </c>
      <c r="Q296" s="14">
        <f>IF(ISBLANK($N296),"",$N296+$P296)</f>
        <v/>
      </c>
      <c r="R296" s="11" t="n"/>
      <c r="S296" s="15">
        <f>IF(ISBLANK($A296),"",DATE(YEAR($A296),MONTH($A296),1))</f>
        <v/>
      </c>
    </row>
    <row r="297">
      <c r="A297" s="16" t="n"/>
      <c r="B297" s="11" t="n"/>
      <c r="C297" s="11" t="n"/>
      <c r="D297" s="11" t="n"/>
      <c r="E297" s="11" t="n"/>
      <c r="F297" s="11" t="n"/>
      <c r="G297" s="11" t="n"/>
      <c r="H297" s="11" t="n"/>
      <c r="I297" s="11">
        <f>IF(ISBLANK($H297),"",INDEX(COA_Cashflow!$A$3:$A$200,MATCH($H297,COA_Cashflow!$B$3:$B$200,0)))</f>
        <v/>
      </c>
      <c r="J297" s="11" t="n"/>
      <c r="K297" s="11" t="n"/>
      <c r="L297" s="11" t="n"/>
      <c r="M297" s="11" t="n"/>
      <c r="N297" s="14" t="n"/>
      <c r="O297" s="17" t="n"/>
      <c r="P297" s="14">
        <f>IF(ISBLANK($N297),"",ROUND($N297*$O297,0))</f>
        <v/>
      </c>
      <c r="Q297" s="14">
        <f>IF(ISBLANK($N297),"",$N297+$P297)</f>
        <v/>
      </c>
      <c r="R297" s="11" t="n"/>
      <c r="S297" s="15">
        <f>IF(ISBLANK($A297),"",DATE(YEAR($A297),MONTH($A297),1))</f>
        <v/>
      </c>
    </row>
    <row r="298">
      <c r="A298" s="16" t="n"/>
      <c r="B298" s="11" t="n"/>
      <c r="C298" s="11" t="n"/>
      <c r="D298" s="11" t="n"/>
      <c r="E298" s="11" t="n"/>
      <c r="F298" s="11" t="n"/>
      <c r="G298" s="11" t="n"/>
      <c r="H298" s="11" t="n"/>
      <c r="I298" s="11">
        <f>IF(ISBLANK($H298),"",INDEX(COA_Cashflow!$A$3:$A$200,MATCH($H298,COA_Cashflow!$B$3:$B$200,0)))</f>
        <v/>
      </c>
      <c r="J298" s="11" t="n"/>
      <c r="K298" s="11" t="n"/>
      <c r="L298" s="11" t="n"/>
      <c r="M298" s="11" t="n"/>
      <c r="N298" s="14" t="n"/>
      <c r="O298" s="17" t="n"/>
      <c r="P298" s="14">
        <f>IF(ISBLANK($N298),"",ROUND($N298*$O298,0))</f>
        <v/>
      </c>
      <c r="Q298" s="14">
        <f>IF(ISBLANK($N298),"",$N298+$P298)</f>
        <v/>
      </c>
      <c r="R298" s="11" t="n"/>
      <c r="S298" s="15">
        <f>IF(ISBLANK($A298),"",DATE(YEAR($A298),MONTH($A298),1))</f>
        <v/>
      </c>
    </row>
    <row r="299">
      <c r="A299" s="16" t="n"/>
      <c r="B299" s="11" t="n"/>
      <c r="C299" s="11" t="n"/>
      <c r="D299" s="11" t="n"/>
      <c r="E299" s="11" t="n"/>
      <c r="F299" s="11" t="n"/>
      <c r="G299" s="11" t="n"/>
      <c r="H299" s="11" t="n"/>
      <c r="I299" s="11">
        <f>IF(ISBLANK($H299),"",INDEX(COA_Cashflow!$A$3:$A$200,MATCH($H299,COA_Cashflow!$B$3:$B$200,0)))</f>
        <v/>
      </c>
      <c r="J299" s="11" t="n"/>
      <c r="K299" s="11" t="n"/>
      <c r="L299" s="11" t="n"/>
      <c r="M299" s="11" t="n"/>
      <c r="N299" s="14" t="n"/>
      <c r="O299" s="17" t="n"/>
      <c r="P299" s="14">
        <f>IF(ISBLANK($N299),"",ROUND($N299*$O299,0))</f>
        <v/>
      </c>
      <c r="Q299" s="14">
        <f>IF(ISBLANK($N299),"",$N299+$P299)</f>
        <v/>
      </c>
      <c r="R299" s="11" t="n"/>
      <c r="S299" s="15">
        <f>IF(ISBLANK($A299),"",DATE(YEAR($A299),MONTH($A299),1))</f>
        <v/>
      </c>
    </row>
    <row r="300">
      <c r="A300" s="16" t="n"/>
      <c r="B300" s="11" t="n"/>
      <c r="C300" s="11" t="n"/>
      <c r="D300" s="11" t="n"/>
      <c r="E300" s="11" t="n"/>
      <c r="F300" s="11" t="n"/>
      <c r="G300" s="11" t="n"/>
      <c r="H300" s="11" t="n"/>
      <c r="I300" s="11">
        <f>IF(ISBLANK($H300),"",INDEX(COA_Cashflow!$A$3:$A$200,MATCH($H300,COA_Cashflow!$B$3:$B$200,0)))</f>
        <v/>
      </c>
      <c r="J300" s="11" t="n"/>
      <c r="K300" s="11" t="n"/>
      <c r="L300" s="11" t="n"/>
      <c r="M300" s="11" t="n"/>
      <c r="N300" s="14" t="n"/>
      <c r="O300" s="17" t="n"/>
      <c r="P300" s="14">
        <f>IF(ISBLANK($N300),"",ROUND($N300*$O300,0))</f>
        <v/>
      </c>
      <c r="Q300" s="14">
        <f>IF(ISBLANK($N300),"",$N300+$P300)</f>
        <v/>
      </c>
      <c r="R300" s="11" t="n"/>
      <c r="S300" s="15">
        <f>IF(ISBLANK($A300),"",DATE(YEAR($A300),MONTH($A300),1))</f>
        <v/>
      </c>
    </row>
    <row r="301">
      <c r="A301" s="16" t="n"/>
      <c r="B301" s="11" t="n"/>
      <c r="C301" s="11" t="n"/>
      <c r="D301" s="11" t="n"/>
      <c r="E301" s="11" t="n"/>
      <c r="F301" s="11" t="n"/>
      <c r="G301" s="11" t="n"/>
      <c r="H301" s="11" t="n"/>
      <c r="I301" s="11">
        <f>IF(ISBLANK($H301),"",INDEX(COA_Cashflow!$A$3:$A$200,MATCH($H301,COA_Cashflow!$B$3:$B$200,0)))</f>
        <v/>
      </c>
      <c r="J301" s="11" t="n"/>
      <c r="K301" s="11" t="n"/>
      <c r="L301" s="11" t="n"/>
      <c r="M301" s="11" t="n"/>
      <c r="N301" s="14" t="n"/>
      <c r="O301" s="17" t="n"/>
      <c r="P301" s="14">
        <f>IF(ISBLANK($N301),"",ROUND($N301*$O301,0))</f>
        <v/>
      </c>
      <c r="Q301" s="14">
        <f>IF(ISBLANK($N301),"",$N301+$P301)</f>
        <v/>
      </c>
      <c r="R301" s="11" t="n"/>
      <c r="S301" s="15">
        <f>IF(ISBLANK($A301),"",DATE(YEAR($A301),MONTH($A301),1))</f>
        <v/>
      </c>
    </row>
    <row r="302">
      <c r="A302" s="16" t="n"/>
      <c r="B302" s="11" t="n"/>
      <c r="C302" s="11" t="n"/>
      <c r="D302" s="11" t="n"/>
      <c r="E302" s="11" t="n"/>
      <c r="F302" s="11" t="n"/>
      <c r="G302" s="11" t="n"/>
      <c r="H302" s="11" t="n"/>
      <c r="I302" s="11">
        <f>IF(ISBLANK($H302),"",INDEX(COA_Cashflow!$A$3:$A$200,MATCH($H302,COA_Cashflow!$B$3:$B$200,0)))</f>
        <v/>
      </c>
      <c r="J302" s="11" t="n"/>
      <c r="K302" s="11" t="n"/>
      <c r="L302" s="11" t="n"/>
      <c r="M302" s="11" t="n"/>
      <c r="N302" s="14" t="n"/>
      <c r="O302" s="17" t="n"/>
      <c r="P302" s="14">
        <f>IF(ISBLANK($N302),"",ROUND($N302*$O302,0))</f>
        <v/>
      </c>
      <c r="Q302" s="14">
        <f>IF(ISBLANK($N302),"",$N302+$P302)</f>
        <v/>
      </c>
      <c r="R302" s="11" t="n"/>
      <c r="S302" s="15">
        <f>IF(ISBLANK($A302),"",DATE(YEAR($A302),MONTH($A302),1))</f>
        <v/>
      </c>
    </row>
    <row r="303">
      <c r="A303" s="16" t="n"/>
      <c r="B303" s="11" t="n"/>
      <c r="C303" s="11" t="n"/>
      <c r="D303" s="11" t="n"/>
      <c r="E303" s="11" t="n"/>
      <c r="F303" s="11" t="n"/>
      <c r="G303" s="11" t="n"/>
      <c r="H303" s="11" t="n"/>
      <c r="I303" s="11">
        <f>IF(ISBLANK($H303),"",INDEX(COA_Cashflow!$A$3:$A$200,MATCH($H303,COA_Cashflow!$B$3:$B$200,0)))</f>
        <v/>
      </c>
      <c r="J303" s="11" t="n"/>
      <c r="K303" s="11" t="n"/>
      <c r="L303" s="11" t="n"/>
      <c r="M303" s="11" t="n"/>
      <c r="N303" s="14" t="n"/>
      <c r="O303" s="17" t="n"/>
      <c r="P303" s="14">
        <f>IF(ISBLANK($N303),"",ROUND($N303*$O303,0))</f>
        <v/>
      </c>
      <c r="Q303" s="14">
        <f>IF(ISBLANK($N303),"",$N303+$P303)</f>
        <v/>
      </c>
      <c r="R303" s="11" t="n"/>
      <c r="S303" s="15">
        <f>IF(ISBLANK($A303),"",DATE(YEAR($A303),MONTH($A303),1))</f>
        <v/>
      </c>
    </row>
    <row r="304">
      <c r="A304" s="16" t="n"/>
      <c r="B304" s="11" t="n"/>
      <c r="C304" s="11" t="n"/>
      <c r="D304" s="11" t="n"/>
      <c r="E304" s="11" t="n"/>
      <c r="F304" s="11" t="n"/>
      <c r="G304" s="11" t="n"/>
      <c r="H304" s="11" t="n"/>
      <c r="I304" s="11">
        <f>IF(ISBLANK($H304),"",INDEX(COA_Cashflow!$A$3:$A$200,MATCH($H304,COA_Cashflow!$B$3:$B$200,0)))</f>
        <v/>
      </c>
      <c r="J304" s="11" t="n"/>
      <c r="K304" s="11" t="n"/>
      <c r="L304" s="11" t="n"/>
      <c r="M304" s="11" t="n"/>
      <c r="N304" s="14" t="n"/>
      <c r="O304" s="17" t="n"/>
      <c r="P304" s="14">
        <f>IF(ISBLANK($N304),"",ROUND($N304*$O304,0))</f>
        <v/>
      </c>
      <c r="Q304" s="14">
        <f>IF(ISBLANK($N304),"",$N304+$P304)</f>
        <v/>
      </c>
      <c r="R304" s="11" t="n"/>
      <c r="S304" s="15">
        <f>IF(ISBLANK($A304),"",DATE(YEAR($A304),MONTH($A304),1))</f>
        <v/>
      </c>
    </row>
    <row r="305">
      <c r="A305" s="16" t="n"/>
      <c r="B305" s="11" t="n"/>
      <c r="C305" s="11" t="n"/>
      <c r="D305" s="11" t="n"/>
      <c r="E305" s="11" t="n"/>
      <c r="F305" s="11" t="n"/>
      <c r="G305" s="11" t="n"/>
      <c r="H305" s="11" t="n"/>
      <c r="I305" s="11">
        <f>IF(ISBLANK($H305),"",INDEX(COA_Cashflow!$A$3:$A$200,MATCH($H305,COA_Cashflow!$B$3:$B$200,0)))</f>
        <v/>
      </c>
      <c r="J305" s="11" t="n"/>
      <c r="K305" s="11" t="n"/>
      <c r="L305" s="11" t="n"/>
      <c r="M305" s="11" t="n"/>
      <c r="N305" s="14" t="n"/>
      <c r="O305" s="17" t="n"/>
      <c r="P305" s="14">
        <f>IF(ISBLANK($N305),"",ROUND($N305*$O305,0))</f>
        <v/>
      </c>
      <c r="Q305" s="14">
        <f>IF(ISBLANK($N305),"",$N305+$P305)</f>
        <v/>
      </c>
      <c r="R305" s="11" t="n"/>
      <c r="S305" s="15">
        <f>IF(ISBLANK($A305),"",DATE(YEAR($A305),MONTH($A305),1))</f>
        <v/>
      </c>
    </row>
    <row r="306">
      <c r="A306" s="16" t="n"/>
      <c r="B306" s="11" t="n"/>
      <c r="C306" s="11" t="n"/>
      <c r="D306" s="11" t="n"/>
      <c r="E306" s="11" t="n"/>
      <c r="F306" s="11" t="n"/>
      <c r="G306" s="11" t="n"/>
      <c r="H306" s="11" t="n"/>
      <c r="I306" s="11">
        <f>IF(ISBLANK($H306),"",INDEX(COA_Cashflow!$A$3:$A$200,MATCH($H306,COA_Cashflow!$B$3:$B$200,0)))</f>
        <v/>
      </c>
      <c r="J306" s="11" t="n"/>
      <c r="K306" s="11" t="n"/>
      <c r="L306" s="11" t="n"/>
      <c r="M306" s="11" t="n"/>
      <c r="N306" s="14" t="n"/>
      <c r="O306" s="17" t="n"/>
      <c r="P306" s="14">
        <f>IF(ISBLANK($N306),"",ROUND($N306*$O306,0))</f>
        <v/>
      </c>
      <c r="Q306" s="14">
        <f>IF(ISBLANK($N306),"",$N306+$P306)</f>
        <v/>
      </c>
      <c r="R306" s="11" t="n"/>
      <c r="S306" s="15">
        <f>IF(ISBLANK($A306),"",DATE(YEAR($A306),MONTH($A306),1))</f>
        <v/>
      </c>
    </row>
    <row r="307">
      <c r="A307" s="16" t="n"/>
      <c r="B307" s="11" t="n"/>
      <c r="C307" s="11" t="n"/>
      <c r="D307" s="11" t="n"/>
      <c r="E307" s="11" t="n"/>
      <c r="F307" s="11" t="n"/>
      <c r="G307" s="11" t="n"/>
      <c r="H307" s="11" t="n"/>
      <c r="I307" s="11">
        <f>IF(ISBLANK($H307),"",INDEX(COA_Cashflow!$A$3:$A$200,MATCH($H307,COA_Cashflow!$B$3:$B$200,0)))</f>
        <v/>
      </c>
      <c r="J307" s="11" t="n"/>
      <c r="K307" s="11" t="n"/>
      <c r="L307" s="11" t="n"/>
      <c r="M307" s="11" t="n"/>
      <c r="N307" s="14" t="n"/>
      <c r="O307" s="17" t="n"/>
      <c r="P307" s="14">
        <f>IF(ISBLANK($N307),"",ROUND($N307*$O307,0))</f>
        <v/>
      </c>
      <c r="Q307" s="14">
        <f>IF(ISBLANK($N307),"",$N307+$P307)</f>
        <v/>
      </c>
      <c r="R307" s="11" t="n"/>
      <c r="S307" s="15">
        <f>IF(ISBLANK($A307),"",DATE(YEAR($A307),MONTH($A307),1))</f>
        <v/>
      </c>
    </row>
    <row r="308">
      <c r="A308" s="16" t="n"/>
      <c r="B308" s="11" t="n"/>
      <c r="C308" s="11" t="n"/>
      <c r="D308" s="11" t="n"/>
      <c r="E308" s="11" t="n"/>
      <c r="F308" s="11" t="n"/>
      <c r="G308" s="11" t="n"/>
      <c r="H308" s="11" t="n"/>
      <c r="I308" s="11">
        <f>IF(ISBLANK($H308),"",INDEX(COA_Cashflow!$A$3:$A$200,MATCH($H308,COA_Cashflow!$B$3:$B$200,0)))</f>
        <v/>
      </c>
      <c r="J308" s="11" t="n"/>
      <c r="K308" s="11" t="n"/>
      <c r="L308" s="11" t="n"/>
      <c r="M308" s="11" t="n"/>
      <c r="N308" s="14" t="n"/>
      <c r="O308" s="17" t="n"/>
      <c r="P308" s="14">
        <f>IF(ISBLANK($N308),"",ROUND($N308*$O308,0))</f>
        <v/>
      </c>
      <c r="Q308" s="14">
        <f>IF(ISBLANK($N308),"",$N308+$P308)</f>
        <v/>
      </c>
      <c r="R308" s="11" t="n"/>
      <c r="S308" s="15">
        <f>IF(ISBLANK($A308),"",DATE(YEAR($A308),MONTH($A308),1))</f>
        <v/>
      </c>
    </row>
    <row r="309">
      <c r="A309" s="16" t="n"/>
      <c r="B309" s="11" t="n"/>
      <c r="C309" s="11" t="n"/>
      <c r="D309" s="11" t="n"/>
      <c r="E309" s="11" t="n"/>
      <c r="F309" s="11" t="n"/>
      <c r="G309" s="11" t="n"/>
      <c r="H309" s="11" t="n"/>
      <c r="I309" s="11">
        <f>IF(ISBLANK($H309),"",INDEX(COA_Cashflow!$A$3:$A$200,MATCH($H309,COA_Cashflow!$B$3:$B$200,0)))</f>
        <v/>
      </c>
      <c r="J309" s="11" t="n"/>
      <c r="K309" s="11" t="n"/>
      <c r="L309" s="11" t="n"/>
      <c r="M309" s="11" t="n"/>
      <c r="N309" s="14" t="n"/>
      <c r="O309" s="17" t="n"/>
      <c r="P309" s="14">
        <f>IF(ISBLANK($N309),"",ROUND($N309*$O309,0))</f>
        <v/>
      </c>
      <c r="Q309" s="14">
        <f>IF(ISBLANK($N309),"",$N309+$P309)</f>
        <v/>
      </c>
      <c r="R309" s="11" t="n"/>
      <c r="S309" s="15">
        <f>IF(ISBLANK($A309),"",DATE(YEAR($A309),MONTH($A309),1))</f>
        <v/>
      </c>
    </row>
    <row r="310">
      <c r="A310" s="16" t="n"/>
      <c r="B310" s="11" t="n"/>
      <c r="C310" s="11" t="n"/>
      <c r="D310" s="11" t="n"/>
      <c r="E310" s="11" t="n"/>
      <c r="F310" s="11" t="n"/>
      <c r="G310" s="11" t="n"/>
      <c r="H310" s="11" t="n"/>
      <c r="I310" s="11">
        <f>IF(ISBLANK($H310),"",INDEX(COA_Cashflow!$A$3:$A$200,MATCH($H310,COA_Cashflow!$B$3:$B$200,0)))</f>
        <v/>
      </c>
      <c r="J310" s="11" t="n"/>
      <c r="K310" s="11" t="n"/>
      <c r="L310" s="11" t="n"/>
      <c r="M310" s="11" t="n"/>
      <c r="N310" s="14" t="n"/>
      <c r="O310" s="17" t="n"/>
      <c r="P310" s="14">
        <f>IF(ISBLANK($N310),"",ROUND($N310*$O310,0))</f>
        <v/>
      </c>
      <c r="Q310" s="14">
        <f>IF(ISBLANK($N310),"",$N310+$P310)</f>
        <v/>
      </c>
      <c r="R310" s="11" t="n"/>
      <c r="S310" s="15">
        <f>IF(ISBLANK($A310),"",DATE(YEAR($A310),MONTH($A310),1))</f>
        <v/>
      </c>
    </row>
    <row r="311">
      <c r="A311" s="16" t="n"/>
      <c r="B311" s="11" t="n"/>
      <c r="C311" s="11" t="n"/>
      <c r="D311" s="11" t="n"/>
      <c r="E311" s="11" t="n"/>
      <c r="F311" s="11" t="n"/>
      <c r="G311" s="11" t="n"/>
      <c r="H311" s="11" t="n"/>
      <c r="I311" s="11">
        <f>IF(ISBLANK($H311),"",INDEX(COA_Cashflow!$A$3:$A$200,MATCH($H311,COA_Cashflow!$B$3:$B$200,0)))</f>
        <v/>
      </c>
      <c r="J311" s="11" t="n"/>
      <c r="K311" s="11" t="n"/>
      <c r="L311" s="11" t="n"/>
      <c r="M311" s="11" t="n"/>
      <c r="N311" s="14" t="n"/>
      <c r="O311" s="17" t="n"/>
      <c r="P311" s="14">
        <f>IF(ISBLANK($N311),"",ROUND($N311*$O311,0))</f>
        <v/>
      </c>
      <c r="Q311" s="14">
        <f>IF(ISBLANK($N311),"",$N311+$P311)</f>
        <v/>
      </c>
      <c r="R311" s="11" t="n"/>
      <c r="S311" s="15">
        <f>IF(ISBLANK($A311),"",DATE(YEAR($A311),MONTH($A311),1))</f>
        <v/>
      </c>
    </row>
    <row r="312">
      <c r="A312" s="16" t="n"/>
      <c r="B312" s="11" t="n"/>
      <c r="C312" s="11" t="n"/>
      <c r="D312" s="11" t="n"/>
      <c r="E312" s="11" t="n"/>
      <c r="F312" s="11" t="n"/>
      <c r="G312" s="11" t="n"/>
      <c r="H312" s="11" t="n"/>
      <c r="I312" s="11">
        <f>IF(ISBLANK($H312),"",INDEX(COA_Cashflow!$A$3:$A$200,MATCH($H312,COA_Cashflow!$B$3:$B$200,0)))</f>
        <v/>
      </c>
      <c r="J312" s="11" t="n"/>
      <c r="K312" s="11" t="n"/>
      <c r="L312" s="11" t="n"/>
      <c r="M312" s="11" t="n"/>
      <c r="N312" s="14" t="n"/>
      <c r="O312" s="17" t="n"/>
      <c r="P312" s="14">
        <f>IF(ISBLANK($N312),"",ROUND($N312*$O312,0))</f>
        <v/>
      </c>
      <c r="Q312" s="14">
        <f>IF(ISBLANK($N312),"",$N312+$P312)</f>
        <v/>
      </c>
      <c r="R312" s="11" t="n"/>
      <c r="S312" s="15">
        <f>IF(ISBLANK($A312),"",DATE(YEAR($A312),MONTH($A312),1))</f>
        <v/>
      </c>
    </row>
    <row r="313">
      <c r="A313" s="16" t="n"/>
      <c r="B313" s="11" t="n"/>
      <c r="C313" s="11" t="n"/>
      <c r="D313" s="11" t="n"/>
      <c r="E313" s="11" t="n"/>
      <c r="F313" s="11" t="n"/>
      <c r="G313" s="11" t="n"/>
      <c r="H313" s="11" t="n"/>
      <c r="I313" s="11">
        <f>IF(ISBLANK($H313),"",INDEX(COA_Cashflow!$A$3:$A$200,MATCH($H313,COA_Cashflow!$B$3:$B$200,0)))</f>
        <v/>
      </c>
      <c r="J313" s="11" t="n"/>
      <c r="K313" s="11" t="n"/>
      <c r="L313" s="11" t="n"/>
      <c r="M313" s="11" t="n"/>
      <c r="N313" s="14" t="n"/>
      <c r="O313" s="17" t="n"/>
      <c r="P313" s="14">
        <f>IF(ISBLANK($N313),"",ROUND($N313*$O313,0))</f>
        <v/>
      </c>
      <c r="Q313" s="14">
        <f>IF(ISBLANK($N313),"",$N313+$P313)</f>
        <v/>
      </c>
      <c r="R313" s="11" t="n"/>
      <c r="S313" s="15">
        <f>IF(ISBLANK($A313),"",DATE(YEAR($A313),MONTH($A313),1))</f>
        <v/>
      </c>
    </row>
    <row r="314">
      <c r="A314" s="16" t="n"/>
      <c r="B314" s="11" t="n"/>
      <c r="C314" s="11" t="n"/>
      <c r="D314" s="11" t="n"/>
      <c r="E314" s="11" t="n"/>
      <c r="F314" s="11" t="n"/>
      <c r="G314" s="11" t="n"/>
      <c r="H314" s="11" t="n"/>
      <c r="I314" s="11">
        <f>IF(ISBLANK($H314),"",INDEX(COA_Cashflow!$A$3:$A$200,MATCH($H314,COA_Cashflow!$B$3:$B$200,0)))</f>
        <v/>
      </c>
      <c r="J314" s="11" t="n"/>
      <c r="K314" s="11" t="n"/>
      <c r="L314" s="11" t="n"/>
      <c r="M314" s="11" t="n"/>
      <c r="N314" s="14" t="n"/>
      <c r="O314" s="17" t="n"/>
      <c r="P314" s="14">
        <f>IF(ISBLANK($N314),"",ROUND($N314*$O314,0))</f>
        <v/>
      </c>
      <c r="Q314" s="14">
        <f>IF(ISBLANK($N314),"",$N314+$P314)</f>
        <v/>
      </c>
      <c r="R314" s="11" t="n"/>
      <c r="S314" s="15">
        <f>IF(ISBLANK($A314),"",DATE(YEAR($A314),MONTH($A314),1))</f>
        <v/>
      </c>
    </row>
    <row r="315">
      <c r="A315" s="16" t="n"/>
      <c r="B315" s="11" t="n"/>
      <c r="C315" s="11" t="n"/>
      <c r="D315" s="11" t="n"/>
      <c r="E315" s="11" t="n"/>
      <c r="F315" s="11" t="n"/>
      <c r="G315" s="11" t="n"/>
      <c r="H315" s="11" t="n"/>
      <c r="I315" s="11">
        <f>IF(ISBLANK($H315),"",INDEX(COA_Cashflow!$A$3:$A$200,MATCH($H315,COA_Cashflow!$B$3:$B$200,0)))</f>
        <v/>
      </c>
      <c r="J315" s="11" t="n"/>
      <c r="K315" s="11" t="n"/>
      <c r="L315" s="11" t="n"/>
      <c r="M315" s="11" t="n"/>
      <c r="N315" s="14" t="n"/>
      <c r="O315" s="17" t="n"/>
      <c r="P315" s="14">
        <f>IF(ISBLANK($N315),"",ROUND($N315*$O315,0))</f>
        <v/>
      </c>
      <c r="Q315" s="14">
        <f>IF(ISBLANK($N315),"",$N315+$P315)</f>
        <v/>
      </c>
      <c r="R315" s="11" t="n"/>
      <c r="S315" s="15">
        <f>IF(ISBLANK($A315),"",DATE(YEAR($A315),MONTH($A315),1))</f>
        <v/>
      </c>
    </row>
    <row r="316">
      <c r="A316" s="16" t="n"/>
      <c r="B316" s="11" t="n"/>
      <c r="C316" s="11" t="n"/>
      <c r="D316" s="11" t="n"/>
      <c r="E316" s="11" t="n"/>
      <c r="F316" s="11" t="n"/>
      <c r="G316" s="11" t="n"/>
      <c r="H316" s="11" t="n"/>
      <c r="I316" s="11">
        <f>IF(ISBLANK($H316),"",INDEX(COA_Cashflow!$A$3:$A$200,MATCH($H316,COA_Cashflow!$B$3:$B$200,0)))</f>
        <v/>
      </c>
      <c r="J316" s="11" t="n"/>
      <c r="K316" s="11" t="n"/>
      <c r="L316" s="11" t="n"/>
      <c r="M316" s="11" t="n"/>
      <c r="N316" s="14" t="n"/>
      <c r="O316" s="17" t="n"/>
      <c r="P316" s="14">
        <f>IF(ISBLANK($N316),"",ROUND($N316*$O316,0))</f>
        <v/>
      </c>
      <c r="Q316" s="14">
        <f>IF(ISBLANK($N316),"",$N316+$P316)</f>
        <v/>
      </c>
      <c r="R316" s="11" t="n"/>
      <c r="S316" s="15">
        <f>IF(ISBLANK($A316),"",DATE(YEAR($A316),MONTH($A316),1))</f>
        <v/>
      </c>
    </row>
    <row r="317">
      <c r="A317" s="16" t="n"/>
      <c r="B317" s="11" t="n"/>
      <c r="C317" s="11" t="n"/>
      <c r="D317" s="11" t="n"/>
      <c r="E317" s="11" t="n"/>
      <c r="F317" s="11" t="n"/>
      <c r="G317" s="11" t="n"/>
      <c r="H317" s="11" t="n"/>
      <c r="I317" s="11">
        <f>IF(ISBLANK($H317),"",INDEX(COA_Cashflow!$A$3:$A$200,MATCH($H317,COA_Cashflow!$B$3:$B$200,0)))</f>
        <v/>
      </c>
      <c r="J317" s="11" t="n"/>
      <c r="K317" s="11" t="n"/>
      <c r="L317" s="11" t="n"/>
      <c r="M317" s="11" t="n"/>
      <c r="N317" s="14" t="n"/>
      <c r="O317" s="17" t="n"/>
      <c r="P317" s="14">
        <f>IF(ISBLANK($N317),"",ROUND($N317*$O317,0))</f>
        <v/>
      </c>
      <c r="Q317" s="14">
        <f>IF(ISBLANK($N317),"",$N317+$P317)</f>
        <v/>
      </c>
      <c r="R317" s="11" t="n"/>
      <c r="S317" s="15">
        <f>IF(ISBLANK($A317),"",DATE(YEAR($A317),MONTH($A317),1))</f>
        <v/>
      </c>
    </row>
    <row r="318">
      <c r="A318" s="16" t="n"/>
      <c r="B318" s="11" t="n"/>
      <c r="C318" s="11" t="n"/>
      <c r="D318" s="11" t="n"/>
      <c r="E318" s="11" t="n"/>
      <c r="F318" s="11" t="n"/>
      <c r="G318" s="11" t="n"/>
      <c r="H318" s="11" t="n"/>
      <c r="I318" s="11">
        <f>IF(ISBLANK($H318),"",INDEX(COA_Cashflow!$A$3:$A$200,MATCH($H318,COA_Cashflow!$B$3:$B$200,0)))</f>
        <v/>
      </c>
      <c r="J318" s="11" t="n"/>
      <c r="K318" s="11" t="n"/>
      <c r="L318" s="11" t="n"/>
      <c r="M318" s="11" t="n"/>
      <c r="N318" s="14" t="n"/>
      <c r="O318" s="17" t="n"/>
      <c r="P318" s="14">
        <f>IF(ISBLANK($N318),"",ROUND($N318*$O318,0))</f>
        <v/>
      </c>
      <c r="Q318" s="14">
        <f>IF(ISBLANK($N318),"",$N318+$P318)</f>
        <v/>
      </c>
      <c r="R318" s="11" t="n"/>
      <c r="S318" s="15">
        <f>IF(ISBLANK($A318),"",DATE(YEAR($A318),MONTH($A318),1))</f>
        <v/>
      </c>
    </row>
    <row r="319">
      <c r="A319" s="16" t="n"/>
      <c r="B319" s="11" t="n"/>
      <c r="C319" s="11" t="n"/>
      <c r="D319" s="11" t="n"/>
      <c r="E319" s="11" t="n"/>
      <c r="F319" s="11" t="n"/>
      <c r="G319" s="11" t="n"/>
      <c r="H319" s="11" t="n"/>
      <c r="I319" s="11">
        <f>IF(ISBLANK($H319),"",INDEX(COA_Cashflow!$A$3:$A$200,MATCH($H319,COA_Cashflow!$B$3:$B$200,0)))</f>
        <v/>
      </c>
      <c r="J319" s="11" t="n"/>
      <c r="K319" s="11" t="n"/>
      <c r="L319" s="11" t="n"/>
      <c r="M319" s="11" t="n"/>
      <c r="N319" s="14" t="n"/>
      <c r="O319" s="17" t="n"/>
      <c r="P319" s="14">
        <f>IF(ISBLANK($N319),"",ROUND($N319*$O319,0))</f>
        <v/>
      </c>
      <c r="Q319" s="14">
        <f>IF(ISBLANK($N319),"",$N319+$P319)</f>
        <v/>
      </c>
      <c r="R319" s="11" t="n"/>
      <c r="S319" s="15">
        <f>IF(ISBLANK($A319),"",DATE(YEAR($A319),MONTH($A319),1))</f>
        <v/>
      </c>
    </row>
    <row r="320">
      <c r="A320" s="16" t="n"/>
      <c r="B320" s="11" t="n"/>
      <c r="C320" s="11" t="n"/>
      <c r="D320" s="11" t="n"/>
      <c r="E320" s="11" t="n"/>
      <c r="F320" s="11" t="n"/>
      <c r="G320" s="11" t="n"/>
      <c r="H320" s="11" t="n"/>
      <c r="I320" s="11">
        <f>IF(ISBLANK($H320),"",INDEX(COA_Cashflow!$A$3:$A$200,MATCH($H320,COA_Cashflow!$B$3:$B$200,0)))</f>
        <v/>
      </c>
      <c r="J320" s="11" t="n"/>
      <c r="K320" s="11" t="n"/>
      <c r="L320" s="11" t="n"/>
      <c r="M320" s="11" t="n"/>
      <c r="N320" s="14" t="n"/>
      <c r="O320" s="17" t="n"/>
      <c r="P320" s="14">
        <f>IF(ISBLANK($N320),"",ROUND($N320*$O320,0))</f>
        <v/>
      </c>
      <c r="Q320" s="14">
        <f>IF(ISBLANK($N320),"",$N320+$P320)</f>
        <v/>
      </c>
      <c r="R320" s="11" t="n"/>
      <c r="S320" s="15">
        <f>IF(ISBLANK($A320),"",DATE(YEAR($A320),MONTH($A320),1))</f>
        <v/>
      </c>
    </row>
    <row r="321">
      <c r="A321" s="16" t="n"/>
      <c r="B321" s="11" t="n"/>
      <c r="C321" s="11" t="n"/>
      <c r="D321" s="11" t="n"/>
      <c r="E321" s="11" t="n"/>
      <c r="F321" s="11" t="n"/>
      <c r="G321" s="11" t="n"/>
      <c r="H321" s="11" t="n"/>
      <c r="I321" s="11">
        <f>IF(ISBLANK($H321),"",INDEX(COA_Cashflow!$A$3:$A$200,MATCH($H321,COA_Cashflow!$B$3:$B$200,0)))</f>
        <v/>
      </c>
      <c r="J321" s="11" t="n"/>
      <c r="K321" s="11" t="n"/>
      <c r="L321" s="11" t="n"/>
      <c r="M321" s="11" t="n"/>
      <c r="N321" s="14" t="n"/>
      <c r="O321" s="17" t="n"/>
      <c r="P321" s="14">
        <f>IF(ISBLANK($N321),"",ROUND($N321*$O321,0))</f>
        <v/>
      </c>
      <c r="Q321" s="14">
        <f>IF(ISBLANK($N321),"",$N321+$P321)</f>
        <v/>
      </c>
      <c r="R321" s="11" t="n"/>
      <c r="S321" s="15">
        <f>IF(ISBLANK($A321),"",DATE(YEAR($A321),MONTH($A321),1))</f>
        <v/>
      </c>
    </row>
    <row r="322">
      <c r="A322" s="16" t="n"/>
      <c r="B322" s="11" t="n"/>
      <c r="C322" s="11" t="n"/>
      <c r="D322" s="11" t="n"/>
      <c r="E322" s="11" t="n"/>
      <c r="F322" s="11" t="n"/>
      <c r="G322" s="11" t="n"/>
      <c r="H322" s="11" t="n"/>
      <c r="I322" s="11">
        <f>IF(ISBLANK($H322),"",INDEX(COA_Cashflow!$A$3:$A$200,MATCH($H322,COA_Cashflow!$B$3:$B$200,0)))</f>
        <v/>
      </c>
      <c r="J322" s="11" t="n"/>
      <c r="K322" s="11" t="n"/>
      <c r="L322" s="11" t="n"/>
      <c r="M322" s="11" t="n"/>
      <c r="N322" s="14" t="n"/>
      <c r="O322" s="17" t="n"/>
      <c r="P322" s="14">
        <f>IF(ISBLANK($N322),"",ROUND($N322*$O322,0))</f>
        <v/>
      </c>
      <c r="Q322" s="14">
        <f>IF(ISBLANK($N322),"",$N322+$P322)</f>
        <v/>
      </c>
      <c r="R322" s="11" t="n"/>
      <c r="S322" s="15">
        <f>IF(ISBLANK($A322),"",DATE(YEAR($A322),MONTH($A322),1))</f>
        <v/>
      </c>
    </row>
    <row r="323">
      <c r="A323" s="16" t="n"/>
      <c r="B323" s="11" t="n"/>
      <c r="C323" s="11" t="n"/>
      <c r="D323" s="11" t="n"/>
      <c r="E323" s="11" t="n"/>
      <c r="F323" s="11" t="n"/>
      <c r="G323" s="11" t="n"/>
      <c r="H323" s="11" t="n"/>
      <c r="I323" s="11">
        <f>IF(ISBLANK($H323),"",INDEX(COA_Cashflow!$A$3:$A$200,MATCH($H323,COA_Cashflow!$B$3:$B$200,0)))</f>
        <v/>
      </c>
      <c r="J323" s="11" t="n"/>
      <c r="K323" s="11" t="n"/>
      <c r="L323" s="11" t="n"/>
      <c r="M323" s="11" t="n"/>
      <c r="N323" s="14" t="n"/>
      <c r="O323" s="17" t="n"/>
      <c r="P323" s="14">
        <f>IF(ISBLANK($N323),"",ROUND($N323*$O323,0))</f>
        <v/>
      </c>
      <c r="Q323" s="14">
        <f>IF(ISBLANK($N323),"",$N323+$P323)</f>
        <v/>
      </c>
      <c r="R323" s="11" t="n"/>
      <c r="S323" s="15">
        <f>IF(ISBLANK($A323),"",DATE(YEAR($A323),MONTH($A323),1))</f>
        <v/>
      </c>
    </row>
    <row r="324">
      <c r="A324" s="16" t="n"/>
      <c r="B324" s="11" t="n"/>
      <c r="C324" s="11" t="n"/>
      <c r="D324" s="11" t="n"/>
      <c r="E324" s="11" t="n"/>
      <c r="F324" s="11" t="n"/>
      <c r="G324" s="11" t="n"/>
      <c r="H324" s="11" t="n"/>
      <c r="I324" s="11">
        <f>IF(ISBLANK($H324),"",INDEX(COA_Cashflow!$A$3:$A$200,MATCH($H324,COA_Cashflow!$B$3:$B$200,0)))</f>
        <v/>
      </c>
      <c r="J324" s="11" t="n"/>
      <c r="K324" s="11" t="n"/>
      <c r="L324" s="11" t="n"/>
      <c r="M324" s="11" t="n"/>
      <c r="N324" s="14" t="n"/>
      <c r="O324" s="17" t="n"/>
      <c r="P324" s="14">
        <f>IF(ISBLANK($N324),"",ROUND($N324*$O324,0))</f>
        <v/>
      </c>
      <c r="Q324" s="14">
        <f>IF(ISBLANK($N324),"",$N324+$P324)</f>
        <v/>
      </c>
      <c r="R324" s="11" t="n"/>
      <c r="S324" s="15">
        <f>IF(ISBLANK($A324),"",DATE(YEAR($A324),MONTH($A324),1))</f>
        <v/>
      </c>
    </row>
    <row r="325">
      <c r="A325" s="16" t="n"/>
      <c r="B325" s="11" t="n"/>
      <c r="C325" s="11" t="n"/>
      <c r="D325" s="11" t="n"/>
      <c r="E325" s="11" t="n"/>
      <c r="F325" s="11" t="n"/>
      <c r="G325" s="11" t="n"/>
      <c r="H325" s="11" t="n"/>
      <c r="I325" s="11">
        <f>IF(ISBLANK($H325),"",INDEX(COA_Cashflow!$A$3:$A$200,MATCH($H325,COA_Cashflow!$B$3:$B$200,0)))</f>
        <v/>
      </c>
      <c r="J325" s="11" t="n"/>
      <c r="K325" s="11" t="n"/>
      <c r="L325" s="11" t="n"/>
      <c r="M325" s="11" t="n"/>
      <c r="N325" s="14" t="n"/>
      <c r="O325" s="17" t="n"/>
      <c r="P325" s="14">
        <f>IF(ISBLANK($N325),"",ROUND($N325*$O325,0))</f>
        <v/>
      </c>
      <c r="Q325" s="14">
        <f>IF(ISBLANK($N325),"",$N325+$P325)</f>
        <v/>
      </c>
      <c r="R325" s="11" t="n"/>
      <c r="S325" s="15">
        <f>IF(ISBLANK($A325),"",DATE(YEAR($A325),MONTH($A325),1))</f>
        <v/>
      </c>
    </row>
    <row r="326">
      <c r="A326" s="16" t="n"/>
      <c r="B326" s="11" t="n"/>
      <c r="C326" s="11" t="n"/>
      <c r="D326" s="11" t="n"/>
      <c r="E326" s="11" t="n"/>
      <c r="F326" s="11" t="n"/>
      <c r="G326" s="11" t="n"/>
      <c r="H326" s="11" t="n"/>
      <c r="I326" s="11">
        <f>IF(ISBLANK($H326),"",INDEX(COA_Cashflow!$A$3:$A$200,MATCH($H326,COA_Cashflow!$B$3:$B$200,0)))</f>
        <v/>
      </c>
      <c r="J326" s="11" t="n"/>
      <c r="K326" s="11" t="n"/>
      <c r="L326" s="11" t="n"/>
      <c r="M326" s="11" t="n"/>
      <c r="N326" s="14" t="n"/>
      <c r="O326" s="17" t="n"/>
      <c r="P326" s="14">
        <f>IF(ISBLANK($N326),"",ROUND($N326*$O326,0))</f>
        <v/>
      </c>
      <c r="Q326" s="14">
        <f>IF(ISBLANK($N326),"",$N326+$P326)</f>
        <v/>
      </c>
      <c r="R326" s="11" t="n"/>
      <c r="S326" s="15">
        <f>IF(ISBLANK($A326),"",DATE(YEAR($A326),MONTH($A326),1))</f>
        <v/>
      </c>
    </row>
    <row r="327">
      <c r="A327" s="16" t="n"/>
      <c r="B327" s="11" t="n"/>
      <c r="C327" s="11" t="n"/>
      <c r="D327" s="11" t="n"/>
      <c r="E327" s="11" t="n"/>
      <c r="F327" s="11" t="n"/>
      <c r="G327" s="11" t="n"/>
      <c r="H327" s="11" t="n"/>
      <c r="I327" s="11">
        <f>IF(ISBLANK($H327),"",INDEX(COA_Cashflow!$A$3:$A$200,MATCH($H327,COA_Cashflow!$B$3:$B$200,0)))</f>
        <v/>
      </c>
      <c r="J327" s="11" t="n"/>
      <c r="K327" s="11" t="n"/>
      <c r="L327" s="11" t="n"/>
      <c r="M327" s="11" t="n"/>
      <c r="N327" s="14" t="n"/>
      <c r="O327" s="17" t="n"/>
      <c r="P327" s="14">
        <f>IF(ISBLANK($N327),"",ROUND($N327*$O327,0))</f>
        <v/>
      </c>
      <c r="Q327" s="14">
        <f>IF(ISBLANK($N327),"",$N327+$P327)</f>
        <v/>
      </c>
      <c r="R327" s="11" t="n"/>
      <c r="S327" s="15">
        <f>IF(ISBLANK($A327),"",DATE(YEAR($A327),MONTH($A327),1))</f>
        <v/>
      </c>
    </row>
    <row r="328">
      <c r="A328" s="16" t="n"/>
      <c r="B328" s="11" t="n"/>
      <c r="C328" s="11" t="n"/>
      <c r="D328" s="11" t="n"/>
      <c r="E328" s="11" t="n"/>
      <c r="F328" s="11" t="n"/>
      <c r="G328" s="11" t="n"/>
      <c r="H328" s="11" t="n"/>
      <c r="I328" s="11">
        <f>IF(ISBLANK($H328),"",INDEX(COA_Cashflow!$A$3:$A$200,MATCH($H328,COA_Cashflow!$B$3:$B$200,0)))</f>
        <v/>
      </c>
      <c r="J328" s="11" t="n"/>
      <c r="K328" s="11" t="n"/>
      <c r="L328" s="11" t="n"/>
      <c r="M328" s="11" t="n"/>
      <c r="N328" s="14" t="n"/>
      <c r="O328" s="17" t="n"/>
      <c r="P328" s="14">
        <f>IF(ISBLANK($N328),"",ROUND($N328*$O328,0))</f>
        <v/>
      </c>
      <c r="Q328" s="14">
        <f>IF(ISBLANK($N328),"",$N328+$P328)</f>
        <v/>
      </c>
      <c r="R328" s="11" t="n"/>
      <c r="S328" s="15">
        <f>IF(ISBLANK($A328),"",DATE(YEAR($A328),MONTH($A328),1))</f>
        <v/>
      </c>
    </row>
    <row r="329">
      <c r="A329" s="16" t="n"/>
      <c r="B329" s="11" t="n"/>
      <c r="C329" s="11" t="n"/>
      <c r="D329" s="11" t="n"/>
      <c r="E329" s="11" t="n"/>
      <c r="F329" s="11" t="n"/>
      <c r="G329" s="11" t="n"/>
      <c r="H329" s="11" t="n"/>
      <c r="I329" s="11">
        <f>IF(ISBLANK($H329),"",INDEX(COA_Cashflow!$A$3:$A$200,MATCH($H329,COA_Cashflow!$B$3:$B$200,0)))</f>
        <v/>
      </c>
      <c r="J329" s="11" t="n"/>
      <c r="K329" s="11" t="n"/>
      <c r="L329" s="11" t="n"/>
      <c r="M329" s="11" t="n"/>
      <c r="N329" s="14" t="n"/>
      <c r="O329" s="17" t="n"/>
      <c r="P329" s="14">
        <f>IF(ISBLANK($N329),"",ROUND($N329*$O329,0))</f>
        <v/>
      </c>
      <c r="Q329" s="14">
        <f>IF(ISBLANK($N329),"",$N329+$P329)</f>
        <v/>
      </c>
      <c r="R329" s="11" t="n"/>
      <c r="S329" s="15">
        <f>IF(ISBLANK($A329),"",DATE(YEAR($A329),MONTH($A329),1))</f>
        <v/>
      </c>
    </row>
    <row r="330">
      <c r="A330" s="16" t="n"/>
      <c r="B330" s="11" t="n"/>
      <c r="C330" s="11" t="n"/>
      <c r="D330" s="11" t="n"/>
      <c r="E330" s="11" t="n"/>
      <c r="F330" s="11" t="n"/>
      <c r="G330" s="11" t="n"/>
      <c r="H330" s="11" t="n"/>
      <c r="I330" s="11">
        <f>IF(ISBLANK($H330),"",INDEX(COA_Cashflow!$A$3:$A$200,MATCH($H330,COA_Cashflow!$B$3:$B$200,0)))</f>
        <v/>
      </c>
      <c r="J330" s="11" t="n"/>
      <c r="K330" s="11" t="n"/>
      <c r="L330" s="11" t="n"/>
      <c r="M330" s="11" t="n"/>
      <c r="N330" s="14" t="n"/>
      <c r="O330" s="17" t="n"/>
      <c r="P330" s="14">
        <f>IF(ISBLANK($N330),"",ROUND($N330*$O330,0))</f>
        <v/>
      </c>
      <c r="Q330" s="14">
        <f>IF(ISBLANK($N330),"",$N330+$P330)</f>
        <v/>
      </c>
      <c r="R330" s="11" t="n"/>
      <c r="S330" s="15">
        <f>IF(ISBLANK($A330),"",DATE(YEAR($A330),MONTH($A330),1))</f>
        <v/>
      </c>
    </row>
    <row r="331">
      <c r="A331" s="16" t="n"/>
      <c r="B331" s="11" t="n"/>
      <c r="C331" s="11" t="n"/>
      <c r="D331" s="11" t="n"/>
      <c r="E331" s="11" t="n"/>
      <c r="F331" s="11" t="n"/>
      <c r="G331" s="11" t="n"/>
      <c r="H331" s="11" t="n"/>
      <c r="I331" s="11">
        <f>IF(ISBLANK($H331),"",INDEX(COA_Cashflow!$A$3:$A$200,MATCH($H331,COA_Cashflow!$B$3:$B$200,0)))</f>
        <v/>
      </c>
      <c r="J331" s="11" t="n"/>
      <c r="K331" s="11" t="n"/>
      <c r="L331" s="11" t="n"/>
      <c r="M331" s="11" t="n"/>
      <c r="N331" s="14" t="n"/>
      <c r="O331" s="17" t="n"/>
      <c r="P331" s="14">
        <f>IF(ISBLANK($N331),"",ROUND($N331*$O331,0))</f>
        <v/>
      </c>
      <c r="Q331" s="14">
        <f>IF(ISBLANK($N331),"",$N331+$P331)</f>
        <v/>
      </c>
      <c r="R331" s="11" t="n"/>
      <c r="S331" s="15">
        <f>IF(ISBLANK($A331),"",DATE(YEAR($A331),MONTH($A331),1))</f>
        <v/>
      </c>
    </row>
    <row r="332">
      <c r="A332" s="16" t="n"/>
      <c r="B332" s="11" t="n"/>
      <c r="C332" s="11" t="n"/>
      <c r="D332" s="11" t="n"/>
      <c r="E332" s="11" t="n"/>
      <c r="F332" s="11" t="n"/>
      <c r="G332" s="11" t="n"/>
      <c r="H332" s="11" t="n"/>
      <c r="I332" s="11">
        <f>IF(ISBLANK($H332),"",INDEX(COA_Cashflow!$A$3:$A$200,MATCH($H332,COA_Cashflow!$B$3:$B$200,0)))</f>
        <v/>
      </c>
      <c r="J332" s="11" t="n"/>
      <c r="K332" s="11" t="n"/>
      <c r="L332" s="11" t="n"/>
      <c r="M332" s="11" t="n"/>
      <c r="N332" s="14" t="n"/>
      <c r="O332" s="17" t="n"/>
      <c r="P332" s="14">
        <f>IF(ISBLANK($N332),"",ROUND($N332*$O332,0))</f>
        <v/>
      </c>
      <c r="Q332" s="14">
        <f>IF(ISBLANK($N332),"",$N332+$P332)</f>
        <v/>
      </c>
      <c r="R332" s="11" t="n"/>
      <c r="S332" s="15">
        <f>IF(ISBLANK($A332),"",DATE(YEAR($A332),MONTH($A332),1))</f>
        <v/>
      </c>
    </row>
    <row r="333">
      <c r="A333" s="16" t="n"/>
      <c r="B333" s="11" t="n"/>
      <c r="C333" s="11" t="n"/>
      <c r="D333" s="11" t="n"/>
      <c r="E333" s="11" t="n"/>
      <c r="F333" s="11" t="n"/>
      <c r="G333" s="11" t="n"/>
      <c r="H333" s="11" t="n"/>
      <c r="I333" s="11">
        <f>IF(ISBLANK($H333),"",INDEX(COA_Cashflow!$A$3:$A$200,MATCH($H333,COA_Cashflow!$B$3:$B$200,0)))</f>
        <v/>
      </c>
      <c r="J333" s="11" t="n"/>
      <c r="K333" s="11" t="n"/>
      <c r="L333" s="11" t="n"/>
      <c r="M333" s="11" t="n"/>
      <c r="N333" s="14" t="n"/>
      <c r="O333" s="17" t="n"/>
      <c r="P333" s="14">
        <f>IF(ISBLANK($N333),"",ROUND($N333*$O333,0))</f>
        <v/>
      </c>
      <c r="Q333" s="14">
        <f>IF(ISBLANK($N333),"",$N333+$P333)</f>
        <v/>
      </c>
      <c r="R333" s="11" t="n"/>
      <c r="S333" s="15">
        <f>IF(ISBLANK($A333),"",DATE(YEAR($A333),MONTH($A333),1))</f>
        <v/>
      </c>
    </row>
    <row r="334">
      <c r="A334" s="16" t="n"/>
      <c r="B334" s="11" t="n"/>
      <c r="C334" s="11" t="n"/>
      <c r="D334" s="11" t="n"/>
      <c r="E334" s="11" t="n"/>
      <c r="F334" s="11" t="n"/>
      <c r="G334" s="11" t="n"/>
      <c r="H334" s="11" t="n"/>
      <c r="I334" s="11">
        <f>IF(ISBLANK($H334),"",INDEX(COA_Cashflow!$A$3:$A$200,MATCH($H334,COA_Cashflow!$B$3:$B$200,0)))</f>
        <v/>
      </c>
      <c r="J334" s="11" t="n"/>
      <c r="K334" s="11" t="n"/>
      <c r="L334" s="11" t="n"/>
      <c r="M334" s="11" t="n"/>
      <c r="N334" s="14" t="n"/>
      <c r="O334" s="17" t="n"/>
      <c r="P334" s="14">
        <f>IF(ISBLANK($N334),"",ROUND($N334*$O334,0))</f>
        <v/>
      </c>
      <c r="Q334" s="14">
        <f>IF(ISBLANK($N334),"",$N334+$P334)</f>
        <v/>
      </c>
      <c r="R334" s="11" t="n"/>
      <c r="S334" s="15">
        <f>IF(ISBLANK($A334),"",DATE(YEAR($A334),MONTH($A334),1))</f>
        <v/>
      </c>
    </row>
    <row r="335">
      <c r="A335" s="16" t="n"/>
      <c r="B335" s="11" t="n"/>
      <c r="C335" s="11" t="n"/>
      <c r="D335" s="11" t="n"/>
      <c r="E335" s="11" t="n"/>
      <c r="F335" s="11" t="n"/>
      <c r="G335" s="11" t="n"/>
      <c r="H335" s="11" t="n"/>
      <c r="I335" s="11">
        <f>IF(ISBLANK($H335),"",INDEX(COA_Cashflow!$A$3:$A$200,MATCH($H335,COA_Cashflow!$B$3:$B$200,0)))</f>
        <v/>
      </c>
      <c r="J335" s="11" t="n"/>
      <c r="K335" s="11" t="n"/>
      <c r="L335" s="11" t="n"/>
      <c r="M335" s="11" t="n"/>
      <c r="N335" s="14" t="n"/>
      <c r="O335" s="17" t="n"/>
      <c r="P335" s="14">
        <f>IF(ISBLANK($N335),"",ROUND($N335*$O335,0))</f>
        <v/>
      </c>
      <c r="Q335" s="14">
        <f>IF(ISBLANK($N335),"",$N335+$P335)</f>
        <v/>
      </c>
      <c r="R335" s="11" t="n"/>
      <c r="S335" s="15">
        <f>IF(ISBLANK($A335),"",DATE(YEAR($A335),MONTH($A335),1))</f>
        <v/>
      </c>
    </row>
    <row r="336">
      <c r="A336" s="16" t="n"/>
      <c r="B336" s="11" t="n"/>
      <c r="C336" s="11" t="n"/>
      <c r="D336" s="11" t="n"/>
      <c r="E336" s="11" t="n"/>
      <c r="F336" s="11" t="n"/>
      <c r="G336" s="11" t="n"/>
      <c r="H336" s="11" t="n"/>
      <c r="I336" s="11">
        <f>IF(ISBLANK($H336),"",INDEX(COA_Cashflow!$A$3:$A$200,MATCH($H336,COA_Cashflow!$B$3:$B$200,0)))</f>
        <v/>
      </c>
      <c r="J336" s="11" t="n"/>
      <c r="K336" s="11" t="n"/>
      <c r="L336" s="11" t="n"/>
      <c r="M336" s="11" t="n"/>
      <c r="N336" s="14" t="n"/>
      <c r="O336" s="17" t="n"/>
      <c r="P336" s="14">
        <f>IF(ISBLANK($N336),"",ROUND($N336*$O336,0))</f>
        <v/>
      </c>
      <c r="Q336" s="14">
        <f>IF(ISBLANK($N336),"",$N336+$P336)</f>
        <v/>
      </c>
      <c r="R336" s="11" t="n"/>
      <c r="S336" s="15">
        <f>IF(ISBLANK($A336),"",DATE(YEAR($A336),MONTH($A336),1))</f>
        <v/>
      </c>
    </row>
    <row r="337">
      <c r="A337" s="16" t="n"/>
      <c r="B337" s="11" t="n"/>
      <c r="C337" s="11" t="n"/>
      <c r="D337" s="11" t="n"/>
      <c r="E337" s="11" t="n"/>
      <c r="F337" s="11" t="n"/>
      <c r="G337" s="11" t="n"/>
      <c r="H337" s="11" t="n"/>
      <c r="I337" s="11">
        <f>IF(ISBLANK($H337),"",INDEX(COA_Cashflow!$A$3:$A$200,MATCH($H337,COA_Cashflow!$B$3:$B$200,0)))</f>
        <v/>
      </c>
      <c r="J337" s="11" t="n"/>
      <c r="K337" s="11" t="n"/>
      <c r="L337" s="11" t="n"/>
      <c r="M337" s="11" t="n"/>
      <c r="N337" s="14" t="n"/>
      <c r="O337" s="17" t="n"/>
      <c r="P337" s="14">
        <f>IF(ISBLANK($N337),"",ROUND($N337*$O337,0))</f>
        <v/>
      </c>
      <c r="Q337" s="14">
        <f>IF(ISBLANK($N337),"",$N337+$P337)</f>
        <v/>
      </c>
      <c r="R337" s="11" t="n"/>
      <c r="S337" s="15">
        <f>IF(ISBLANK($A337),"",DATE(YEAR($A337),MONTH($A337),1))</f>
        <v/>
      </c>
    </row>
    <row r="338">
      <c r="A338" s="16" t="n"/>
      <c r="B338" s="11" t="n"/>
      <c r="C338" s="11" t="n"/>
      <c r="D338" s="11" t="n"/>
      <c r="E338" s="11" t="n"/>
      <c r="F338" s="11" t="n"/>
      <c r="G338" s="11" t="n"/>
      <c r="H338" s="11" t="n"/>
      <c r="I338" s="11">
        <f>IF(ISBLANK($H338),"",INDEX(COA_Cashflow!$A$3:$A$200,MATCH($H338,COA_Cashflow!$B$3:$B$200,0)))</f>
        <v/>
      </c>
      <c r="J338" s="11" t="n"/>
      <c r="K338" s="11" t="n"/>
      <c r="L338" s="11" t="n"/>
      <c r="M338" s="11" t="n"/>
      <c r="N338" s="14" t="n"/>
      <c r="O338" s="17" t="n"/>
      <c r="P338" s="14">
        <f>IF(ISBLANK($N338),"",ROUND($N338*$O338,0))</f>
        <v/>
      </c>
      <c r="Q338" s="14">
        <f>IF(ISBLANK($N338),"",$N338+$P338)</f>
        <v/>
      </c>
      <c r="R338" s="11" t="n"/>
      <c r="S338" s="15">
        <f>IF(ISBLANK($A338),"",DATE(YEAR($A338),MONTH($A338),1))</f>
        <v/>
      </c>
    </row>
    <row r="339">
      <c r="A339" s="16" t="n"/>
      <c r="B339" s="11" t="n"/>
      <c r="C339" s="11" t="n"/>
      <c r="D339" s="11" t="n"/>
      <c r="E339" s="11" t="n"/>
      <c r="F339" s="11" t="n"/>
      <c r="G339" s="11" t="n"/>
      <c r="H339" s="11" t="n"/>
      <c r="I339" s="11">
        <f>IF(ISBLANK($H339),"",INDEX(COA_Cashflow!$A$3:$A$200,MATCH($H339,COA_Cashflow!$B$3:$B$200,0)))</f>
        <v/>
      </c>
      <c r="J339" s="11" t="n"/>
      <c r="K339" s="11" t="n"/>
      <c r="L339" s="11" t="n"/>
      <c r="M339" s="11" t="n"/>
      <c r="N339" s="14" t="n"/>
      <c r="O339" s="17" t="n"/>
      <c r="P339" s="14">
        <f>IF(ISBLANK($N339),"",ROUND($N339*$O339,0))</f>
        <v/>
      </c>
      <c r="Q339" s="14">
        <f>IF(ISBLANK($N339),"",$N339+$P339)</f>
        <v/>
      </c>
      <c r="R339" s="11" t="n"/>
      <c r="S339" s="15">
        <f>IF(ISBLANK($A339),"",DATE(YEAR($A339),MONTH($A339),1))</f>
        <v/>
      </c>
    </row>
    <row r="340">
      <c r="A340" s="16" t="n"/>
      <c r="B340" s="11" t="n"/>
      <c r="C340" s="11" t="n"/>
      <c r="D340" s="11" t="n"/>
      <c r="E340" s="11" t="n"/>
      <c r="F340" s="11" t="n"/>
      <c r="G340" s="11" t="n"/>
      <c r="H340" s="11" t="n"/>
      <c r="I340" s="11">
        <f>IF(ISBLANK($H340),"",INDEX(COA_Cashflow!$A$3:$A$200,MATCH($H340,COA_Cashflow!$B$3:$B$200,0)))</f>
        <v/>
      </c>
      <c r="J340" s="11" t="n"/>
      <c r="K340" s="11" t="n"/>
      <c r="L340" s="11" t="n"/>
      <c r="M340" s="11" t="n"/>
      <c r="N340" s="14" t="n"/>
      <c r="O340" s="17" t="n"/>
      <c r="P340" s="14">
        <f>IF(ISBLANK($N340),"",ROUND($N340*$O340,0))</f>
        <v/>
      </c>
      <c r="Q340" s="14">
        <f>IF(ISBLANK($N340),"",$N340+$P340)</f>
        <v/>
      </c>
      <c r="R340" s="11" t="n"/>
      <c r="S340" s="15">
        <f>IF(ISBLANK($A340),"",DATE(YEAR($A340),MONTH($A340),1))</f>
        <v/>
      </c>
    </row>
    <row r="341">
      <c r="A341" s="16" t="n"/>
      <c r="B341" s="11" t="n"/>
      <c r="C341" s="11" t="n"/>
      <c r="D341" s="11" t="n"/>
      <c r="E341" s="11" t="n"/>
      <c r="F341" s="11" t="n"/>
      <c r="G341" s="11" t="n"/>
      <c r="H341" s="11" t="n"/>
      <c r="I341" s="11">
        <f>IF(ISBLANK($H341),"",INDEX(COA_Cashflow!$A$3:$A$200,MATCH($H341,COA_Cashflow!$B$3:$B$200,0)))</f>
        <v/>
      </c>
      <c r="J341" s="11" t="n"/>
      <c r="K341" s="11" t="n"/>
      <c r="L341" s="11" t="n"/>
      <c r="M341" s="11" t="n"/>
      <c r="N341" s="14" t="n"/>
      <c r="O341" s="17" t="n"/>
      <c r="P341" s="14">
        <f>IF(ISBLANK($N341),"",ROUND($N341*$O341,0))</f>
        <v/>
      </c>
      <c r="Q341" s="14">
        <f>IF(ISBLANK($N341),"",$N341+$P341)</f>
        <v/>
      </c>
      <c r="R341" s="11" t="n"/>
      <c r="S341" s="15">
        <f>IF(ISBLANK($A341),"",DATE(YEAR($A341),MONTH($A341),1))</f>
        <v/>
      </c>
    </row>
    <row r="342">
      <c r="A342" s="16" t="n"/>
      <c r="B342" s="11" t="n"/>
      <c r="C342" s="11" t="n"/>
      <c r="D342" s="11" t="n"/>
      <c r="E342" s="11" t="n"/>
      <c r="F342" s="11" t="n"/>
      <c r="G342" s="11" t="n"/>
      <c r="H342" s="11" t="n"/>
      <c r="I342" s="11">
        <f>IF(ISBLANK($H342),"",INDEX(COA_Cashflow!$A$3:$A$200,MATCH($H342,COA_Cashflow!$B$3:$B$200,0)))</f>
        <v/>
      </c>
      <c r="J342" s="11" t="n"/>
      <c r="K342" s="11" t="n"/>
      <c r="L342" s="11" t="n"/>
      <c r="M342" s="11" t="n"/>
      <c r="N342" s="14" t="n"/>
      <c r="O342" s="17" t="n"/>
      <c r="P342" s="14">
        <f>IF(ISBLANK($N342),"",ROUND($N342*$O342,0))</f>
        <v/>
      </c>
      <c r="Q342" s="14">
        <f>IF(ISBLANK($N342),"",$N342+$P342)</f>
        <v/>
      </c>
      <c r="R342" s="11" t="n"/>
      <c r="S342" s="15">
        <f>IF(ISBLANK($A342),"",DATE(YEAR($A342),MONTH($A342),1))</f>
        <v/>
      </c>
    </row>
    <row r="343">
      <c r="A343" s="16" t="n"/>
      <c r="B343" s="11" t="n"/>
      <c r="C343" s="11" t="n"/>
      <c r="D343" s="11" t="n"/>
      <c r="E343" s="11" t="n"/>
      <c r="F343" s="11" t="n"/>
      <c r="G343" s="11" t="n"/>
      <c r="H343" s="11" t="n"/>
      <c r="I343" s="11">
        <f>IF(ISBLANK($H343),"",INDEX(COA_Cashflow!$A$3:$A$200,MATCH($H343,COA_Cashflow!$B$3:$B$200,0)))</f>
        <v/>
      </c>
      <c r="J343" s="11" t="n"/>
      <c r="K343" s="11" t="n"/>
      <c r="L343" s="11" t="n"/>
      <c r="M343" s="11" t="n"/>
      <c r="N343" s="14" t="n"/>
      <c r="O343" s="17" t="n"/>
      <c r="P343" s="14">
        <f>IF(ISBLANK($N343),"",ROUND($N343*$O343,0))</f>
        <v/>
      </c>
      <c r="Q343" s="14">
        <f>IF(ISBLANK($N343),"",$N343+$P343)</f>
        <v/>
      </c>
      <c r="R343" s="11" t="n"/>
      <c r="S343" s="15">
        <f>IF(ISBLANK($A343),"",DATE(YEAR($A343),MONTH($A343),1))</f>
        <v/>
      </c>
    </row>
    <row r="344">
      <c r="A344" s="16" t="n"/>
      <c r="B344" s="11" t="n"/>
      <c r="C344" s="11" t="n"/>
      <c r="D344" s="11" t="n"/>
      <c r="E344" s="11" t="n"/>
      <c r="F344" s="11" t="n"/>
      <c r="G344" s="11" t="n"/>
      <c r="H344" s="11" t="n"/>
      <c r="I344" s="11">
        <f>IF(ISBLANK($H344),"",INDEX(COA_Cashflow!$A$3:$A$200,MATCH($H344,COA_Cashflow!$B$3:$B$200,0)))</f>
        <v/>
      </c>
      <c r="J344" s="11" t="n"/>
      <c r="K344" s="11" t="n"/>
      <c r="L344" s="11" t="n"/>
      <c r="M344" s="11" t="n"/>
      <c r="N344" s="14" t="n"/>
      <c r="O344" s="17" t="n"/>
      <c r="P344" s="14">
        <f>IF(ISBLANK($N344),"",ROUND($N344*$O344,0))</f>
        <v/>
      </c>
      <c r="Q344" s="14">
        <f>IF(ISBLANK($N344),"",$N344+$P344)</f>
        <v/>
      </c>
      <c r="R344" s="11" t="n"/>
      <c r="S344" s="15">
        <f>IF(ISBLANK($A344),"",DATE(YEAR($A344),MONTH($A344),1))</f>
        <v/>
      </c>
    </row>
    <row r="345">
      <c r="A345" s="16" t="n"/>
      <c r="B345" s="11" t="n"/>
      <c r="C345" s="11" t="n"/>
      <c r="D345" s="11" t="n"/>
      <c r="E345" s="11" t="n"/>
      <c r="F345" s="11" t="n"/>
      <c r="G345" s="11" t="n"/>
      <c r="H345" s="11" t="n"/>
      <c r="I345" s="11">
        <f>IF(ISBLANK($H345),"",INDEX(COA_Cashflow!$A$3:$A$200,MATCH($H345,COA_Cashflow!$B$3:$B$200,0)))</f>
        <v/>
      </c>
      <c r="J345" s="11" t="n"/>
      <c r="K345" s="11" t="n"/>
      <c r="L345" s="11" t="n"/>
      <c r="M345" s="11" t="n"/>
      <c r="N345" s="14" t="n"/>
      <c r="O345" s="17" t="n"/>
      <c r="P345" s="14">
        <f>IF(ISBLANK($N345),"",ROUND($N345*$O345,0))</f>
        <v/>
      </c>
      <c r="Q345" s="14">
        <f>IF(ISBLANK($N345),"",$N345+$P345)</f>
        <v/>
      </c>
      <c r="R345" s="11" t="n"/>
      <c r="S345" s="15">
        <f>IF(ISBLANK($A345),"",DATE(YEAR($A345),MONTH($A345),1))</f>
        <v/>
      </c>
    </row>
    <row r="346">
      <c r="A346" s="16" t="n"/>
      <c r="B346" s="11" t="n"/>
      <c r="C346" s="11" t="n"/>
      <c r="D346" s="11" t="n"/>
      <c r="E346" s="11" t="n"/>
      <c r="F346" s="11" t="n"/>
      <c r="G346" s="11" t="n"/>
      <c r="H346" s="11" t="n"/>
      <c r="I346" s="11">
        <f>IF(ISBLANK($H346),"",INDEX(COA_Cashflow!$A$3:$A$200,MATCH($H346,COA_Cashflow!$B$3:$B$200,0)))</f>
        <v/>
      </c>
      <c r="J346" s="11" t="n"/>
      <c r="K346" s="11" t="n"/>
      <c r="L346" s="11" t="n"/>
      <c r="M346" s="11" t="n"/>
      <c r="N346" s="14" t="n"/>
      <c r="O346" s="17" t="n"/>
      <c r="P346" s="14">
        <f>IF(ISBLANK($N346),"",ROUND($N346*$O346,0))</f>
        <v/>
      </c>
      <c r="Q346" s="14">
        <f>IF(ISBLANK($N346),"",$N346+$P346)</f>
        <v/>
      </c>
      <c r="R346" s="11" t="n"/>
      <c r="S346" s="15">
        <f>IF(ISBLANK($A346),"",DATE(YEAR($A346),MONTH($A346),1))</f>
        <v/>
      </c>
    </row>
    <row r="347">
      <c r="A347" s="16" t="n"/>
      <c r="B347" s="11" t="n"/>
      <c r="C347" s="11" t="n"/>
      <c r="D347" s="11" t="n"/>
      <c r="E347" s="11" t="n"/>
      <c r="F347" s="11" t="n"/>
      <c r="G347" s="11" t="n"/>
      <c r="H347" s="11" t="n"/>
      <c r="I347" s="11">
        <f>IF(ISBLANK($H347),"",INDEX(COA_Cashflow!$A$3:$A$200,MATCH($H347,COA_Cashflow!$B$3:$B$200,0)))</f>
        <v/>
      </c>
      <c r="J347" s="11" t="n"/>
      <c r="K347" s="11" t="n"/>
      <c r="L347" s="11" t="n"/>
      <c r="M347" s="11" t="n"/>
      <c r="N347" s="14" t="n"/>
      <c r="O347" s="17" t="n"/>
      <c r="P347" s="14">
        <f>IF(ISBLANK($N347),"",ROUND($N347*$O347,0))</f>
        <v/>
      </c>
      <c r="Q347" s="14">
        <f>IF(ISBLANK($N347),"",$N347+$P347)</f>
        <v/>
      </c>
      <c r="R347" s="11" t="n"/>
      <c r="S347" s="15">
        <f>IF(ISBLANK($A347),"",DATE(YEAR($A347),MONTH($A347),1))</f>
        <v/>
      </c>
    </row>
    <row r="348">
      <c r="A348" s="16" t="n"/>
      <c r="B348" s="11" t="n"/>
      <c r="C348" s="11" t="n"/>
      <c r="D348" s="11" t="n"/>
      <c r="E348" s="11" t="n"/>
      <c r="F348" s="11" t="n"/>
      <c r="G348" s="11" t="n"/>
      <c r="H348" s="11" t="n"/>
      <c r="I348" s="11">
        <f>IF(ISBLANK($H348),"",INDEX(COA_Cashflow!$A$3:$A$200,MATCH($H348,COA_Cashflow!$B$3:$B$200,0)))</f>
        <v/>
      </c>
      <c r="J348" s="11" t="n"/>
      <c r="K348" s="11" t="n"/>
      <c r="L348" s="11" t="n"/>
      <c r="M348" s="11" t="n"/>
      <c r="N348" s="14" t="n"/>
      <c r="O348" s="17" t="n"/>
      <c r="P348" s="14">
        <f>IF(ISBLANK($N348),"",ROUND($N348*$O348,0))</f>
        <v/>
      </c>
      <c r="Q348" s="14">
        <f>IF(ISBLANK($N348),"",$N348+$P348)</f>
        <v/>
      </c>
      <c r="R348" s="11" t="n"/>
      <c r="S348" s="15">
        <f>IF(ISBLANK($A348),"",DATE(YEAR($A348),MONTH($A348),1))</f>
        <v/>
      </c>
    </row>
    <row r="349">
      <c r="A349" s="16" t="n"/>
      <c r="B349" s="11" t="n"/>
      <c r="C349" s="11" t="n"/>
      <c r="D349" s="11" t="n"/>
      <c r="E349" s="11" t="n"/>
      <c r="F349" s="11" t="n"/>
      <c r="G349" s="11" t="n"/>
      <c r="H349" s="11" t="n"/>
      <c r="I349" s="11">
        <f>IF(ISBLANK($H349),"",INDEX(COA_Cashflow!$A$3:$A$200,MATCH($H349,COA_Cashflow!$B$3:$B$200,0)))</f>
        <v/>
      </c>
      <c r="J349" s="11" t="n"/>
      <c r="K349" s="11" t="n"/>
      <c r="L349" s="11" t="n"/>
      <c r="M349" s="11" t="n"/>
      <c r="N349" s="14" t="n"/>
      <c r="O349" s="17" t="n"/>
      <c r="P349" s="14">
        <f>IF(ISBLANK($N349),"",ROUND($N349*$O349,0))</f>
        <v/>
      </c>
      <c r="Q349" s="14">
        <f>IF(ISBLANK($N349),"",$N349+$P349)</f>
        <v/>
      </c>
      <c r="R349" s="11" t="n"/>
      <c r="S349" s="15">
        <f>IF(ISBLANK($A349),"",DATE(YEAR($A349),MONTH($A349),1))</f>
        <v/>
      </c>
    </row>
    <row r="350">
      <c r="A350" s="16" t="n"/>
      <c r="B350" s="11" t="n"/>
      <c r="C350" s="11" t="n"/>
      <c r="D350" s="11" t="n"/>
      <c r="E350" s="11" t="n"/>
      <c r="F350" s="11" t="n"/>
      <c r="G350" s="11" t="n"/>
      <c r="H350" s="11" t="n"/>
      <c r="I350" s="11">
        <f>IF(ISBLANK($H350),"",INDEX(COA_Cashflow!$A$3:$A$200,MATCH($H350,COA_Cashflow!$B$3:$B$200,0)))</f>
        <v/>
      </c>
      <c r="J350" s="11" t="n"/>
      <c r="K350" s="11" t="n"/>
      <c r="L350" s="11" t="n"/>
      <c r="M350" s="11" t="n"/>
      <c r="N350" s="14" t="n"/>
      <c r="O350" s="17" t="n"/>
      <c r="P350" s="14">
        <f>IF(ISBLANK($N350),"",ROUND($N350*$O350,0))</f>
        <v/>
      </c>
      <c r="Q350" s="14">
        <f>IF(ISBLANK($N350),"",$N350+$P350)</f>
        <v/>
      </c>
      <c r="R350" s="11" t="n"/>
      <c r="S350" s="15">
        <f>IF(ISBLANK($A350),"",DATE(YEAR($A350),MONTH($A350),1))</f>
        <v/>
      </c>
    </row>
    <row r="351">
      <c r="A351" s="16" t="n"/>
      <c r="B351" s="11" t="n"/>
      <c r="C351" s="11" t="n"/>
      <c r="D351" s="11" t="n"/>
      <c r="E351" s="11" t="n"/>
      <c r="F351" s="11" t="n"/>
      <c r="G351" s="11" t="n"/>
      <c r="H351" s="11" t="n"/>
      <c r="I351" s="11">
        <f>IF(ISBLANK($H351),"",INDEX(COA_Cashflow!$A$3:$A$200,MATCH($H351,COA_Cashflow!$B$3:$B$200,0)))</f>
        <v/>
      </c>
      <c r="J351" s="11" t="n"/>
      <c r="K351" s="11" t="n"/>
      <c r="L351" s="11" t="n"/>
      <c r="M351" s="11" t="n"/>
      <c r="N351" s="14" t="n"/>
      <c r="O351" s="17" t="n"/>
      <c r="P351" s="14">
        <f>IF(ISBLANK($N351),"",ROUND($N351*$O351,0))</f>
        <v/>
      </c>
      <c r="Q351" s="14">
        <f>IF(ISBLANK($N351),"",$N351+$P351)</f>
        <v/>
      </c>
      <c r="R351" s="11" t="n"/>
      <c r="S351" s="15">
        <f>IF(ISBLANK($A351),"",DATE(YEAR($A351),MONTH($A351),1))</f>
        <v/>
      </c>
    </row>
    <row r="352">
      <c r="A352" s="16" t="n"/>
      <c r="B352" s="11" t="n"/>
      <c r="C352" s="11" t="n"/>
      <c r="D352" s="11" t="n"/>
      <c r="E352" s="11" t="n"/>
      <c r="F352" s="11" t="n"/>
      <c r="G352" s="11" t="n"/>
      <c r="H352" s="11" t="n"/>
      <c r="I352" s="11">
        <f>IF(ISBLANK($H352),"",INDEX(COA_Cashflow!$A$3:$A$200,MATCH($H352,COA_Cashflow!$B$3:$B$200,0)))</f>
        <v/>
      </c>
      <c r="J352" s="11" t="n"/>
      <c r="K352" s="11" t="n"/>
      <c r="L352" s="11" t="n"/>
      <c r="M352" s="11" t="n"/>
      <c r="N352" s="14" t="n"/>
      <c r="O352" s="17" t="n"/>
      <c r="P352" s="14">
        <f>IF(ISBLANK($N352),"",ROUND($N352*$O352,0))</f>
        <v/>
      </c>
      <c r="Q352" s="14">
        <f>IF(ISBLANK($N352),"",$N352+$P352)</f>
        <v/>
      </c>
      <c r="R352" s="11" t="n"/>
      <c r="S352" s="15">
        <f>IF(ISBLANK($A352),"",DATE(YEAR($A352),MONTH($A352),1))</f>
        <v/>
      </c>
    </row>
    <row r="353">
      <c r="A353" s="16" t="n"/>
      <c r="B353" s="11" t="n"/>
      <c r="C353" s="11" t="n"/>
      <c r="D353" s="11" t="n"/>
      <c r="E353" s="11" t="n"/>
      <c r="F353" s="11" t="n"/>
      <c r="G353" s="11" t="n"/>
      <c r="H353" s="11" t="n"/>
      <c r="I353" s="11">
        <f>IF(ISBLANK($H353),"",INDEX(COA_Cashflow!$A$3:$A$200,MATCH($H353,COA_Cashflow!$B$3:$B$200,0)))</f>
        <v/>
      </c>
      <c r="J353" s="11" t="n"/>
      <c r="K353" s="11" t="n"/>
      <c r="L353" s="11" t="n"/>
      <c r="M353" s="11" t="n"/>
      <c r="N353" s="14" t="n"/>
      <c r="O353" s="17" t="n"/>
      <c r="P353" s="14">
        <f>IF(ISBLANK($N353),"",ROUND($N353*$O353,0))</f>
        <v/>
      </c>
      <c r="Q353" s="14">
        <f>IF(ISBLANK($N353),"",$N353+$P353)</f>
        <v/>
      </c>
      <c r="R353" s="11" t="n"/>
      <c r="S353" s="15">
        <f>IF(ISBLANK($A353),"",DATE(YEAR($A353),MONTH($A353),1))</f>
        <v/>
      </c>
    </row>
    <row r="354">
      <c r="A354" s="16" t="n"/>
      <c r="B354" s="11" t="n"/>
      <c r="C354" s="11" t="n"/>
      <c r="D354" s="11" t="n"/>
      <c r="E354" s="11" t="n"/>
      <c r="F354" s="11" t="n"/>
      <c r="G354" s="11" t="n"/>
      <c r="H354" s="11" t="n"/>
      <c r="I354" s="11">
        <f>IF(ISBLANK($H354),"",INDEX(COA_Cashflow!$A$3:$A$200,MATCH($H354,COA_Cashflow!$B$3:$B$200,0)))</f>
        <v/>
      </c>
      <c r="J354" s="11" t="n"/>
      <c r="K354" s="11" t="n"/>
      <c r="L354" s="11" t="n"/>
      <c r="M354" s="11" t="n"/>
      <c r="N354" s="14" t="n"/>
      <c r="O354" s="17" t="n"/>
      <c r="P354" s="14">
        <f>IF(ISBLANK($N354),"",ROUND($N354*$O354,0))</f>
        <v/>
      </c>
      <c r="Q354" s="14">
        <f>IF(ISBLANK($N354),"",$N354+$P354)</f>
        <v/>
      </c>
      <c r="R354" s="11" t="n"/>
      <c r="S354" s="15">
        <f>IF(ISBLANK($A354),"",DATE(YEAR($A354),MONTH($A354),1))</f>
        <v/>
      </c>
    </row>
    <row r="355">
      <c r="A355" s="16" t="n"/>
      <c r="B355" s="11" t="n"/>
      <c r="C355" s="11" t="n"/>
      <c r="D355" s="11" t="n"/>
      <c r="E355" s="11" t="n"/>
      <c r="F355" s="11" t="n"/>
      <c r="G355" s="11" t="n"/>
      <c r="H355" s="11" t="n"/>
      <c r="I355" s="11">
        <f>IF(ISBLANK($H355),"",INDEX(COA_Cashflow!$A$3:$A$200,MATCH($H355,COA_Cashflow!$B$3:$B$200,0)))</f>
        <v/>
      </c>
      <c r="J355" s="11" t="n"/>
      <c r="K355" s="11" t="n"/>
      <c r="L355" s="11" t="n"/>
      <c r="M355" s="11" t="n"/>
      <c r="N355" s="14" t="n"/>
      <c r="O355" s="17" t="n"/>
      <c r="P355" s="14">
        <f>IF(ISBLANK($N355),"",ROUND($N355*$O355,0))</f>
        <v/>
      </c>
      <c r="Q355" s="14">
        <f>IF(ISBLANK($N355),"",$N355+$P355)</f>
        <v/>
      </c>
      <c r="R355" s="11" t="n"/>
      <c r="S355" s="15">
        <f>IF(ISBLANK($A355),"",DATE(YEAR($A355),MONTH($A355),1))</f>
        <v/>
      </c>
    </row>
    <row r="356">
      <c r="A356" s="16" t="n"/>
      <c r="B356" s="11" t="n"/>
      <c r="C356" s="11" t="n"/>
      <c r="D356" s="11" t="n"/>
      <c r="E356" s="11" t="n"/>
      <c r="F356" s="11" t="n"/>
      <c r="G356" s="11" t="n"/>
      <c r="H356" s="11" t="n"/>
      <c r="I356" s="11">
        <f>IF(ISBLANK($H356),"",INDEX(COA_Cashflow!$A$3:$A$200,MATCH($H356,COA_Cashflow!$B$3:$B$200,0)))</f>
        <v/>
      </c>
      <c r="J356" s="11" t="n"/>
      <c r="K356" s="11" t="n"/>
      <c r="L356" s="11" t="n"/>
      <c r="M356" s="11" t="n"/>
      <c r="N356" s="14" t="n"/>
      <c r="O356" s="17" t="n"/>
      <c r="P356" s="14">
        <f>IF(ISBLANK($N356),"",ROUND($N356*$O356,0))</f>
        <v/>
      </c>
      <c r="Q356" s="14">
        <f>IF(ISBLANK($N356),"",$N356+$P356)</f>
        <v/>
      </c>
      <c r="R356" s="11" t="n"/>
      <c r="S356" s="15">
        <f>IF(ISBLANK($A356),"",DATE(YEAR($A356),MONTH($A356),1))</f>
        <v/>
      </c>
    </row>
    <row r="357">
      <c r="A357" s="16" t="n"/>
      <c r="B357" s="11" t="n"/>
      <c r="C357" s="11" t="n"/>
      <c r="D357" s="11" t="n"/>
      <c r="E357" s="11" t="n"/>
      <c r="F357" s="11" t="n"/>
      <c r="G357" s="11" t="n"/>
      <c r="H357" s="11" t="n"/>
      <c r="I357" s="11">
        <f>IF(ISBLANK($H357),"",INDEX(COA_Cashflow!$A$3:$A$200,MATCH($H357,COA_Cashflow!$B$3:$B$200,0)))</f>
        <v/>
      </c>
      <c r="J357" s="11" t="n"/>
      <c r="K357" s="11" t="n"/>
      <c r="L357" s="11" t="n"/>
      <c r="M357" s="11" t="n"/>
      <c r="N357" s="14" t="n"/>
      <c r="O357" s="17" t="n"/>
      <c r="P357" s="14">
        <f>IF(ISBLANK($N357),"",ROUND($N357*$O357,0))</f>
        <v/>
      </c>
      <c r="Q357" s="14">
        <f>IF(ISBLANK($N357),"",$N357+$P357)</f>
        <v/>
      </c>
      <c r="R357" s="11" t="n"/>
      <c r="S357" s="15">
        <f>IF(ISBLANK($A357),"",DATE(YEAR($A357),MONTH($A357),1))</f>
        <v/>
      </c>
    </row>
    <row r="358">
      <c r="A358" s="16" t="n"/>
      <c r="B358" s="11" t="n"/>
      <c r="C358" s="11" t="n"/>
      <c r="D358" s="11" t="n"/>
      <c r="E358" s="11" t="n"/>
      <c r="F358" s="11" t="n"/>
      <c r="G358" s="11" t="n"/>
      <c r="H358" s="11" t="n"/>
      <c r="I358" s="11">
        <f>IF(ISBLANK($H358),"",INDEX(COA_Cashflow!$A$3:$A$200,MATCH($H358,COA_Cashflow!$B$3:$B$200,0)))</f>
        <v/>
      </c>
      <c r="J358" s="11" t="n"/>
      <c r="K358" s="11" t="n"/>
      <c r="L358" s="11" t="n"/>
      <c r="M358" s="11" t="n"/>
      <c r="N358" s="14" t="n"/>
      <c r="O358" s="17" t="n"/>
      <c r="P358" s="14">
        <f>IF(ISBLANK($N358),"",ROUND($N358*$O358,0))</f>
        <v/>
      </c>
      <c r="Q358" s="14">
        <f>IF(ISBLANK($N358),"",$N358+$P358)</f>
        <v/>
      </c>
      <c r="R358" s="11" t="n"/>
      <c r="S358" s="15">
        <f>IF(ISBLANK($A358),"",DATE(YEAR($A358),MONTH($A358),1))</f>
        <v/>
      </c>
    </row>
    <row r="359">
      <c r="A359" s="16" t="n"/>
      <c r="B359" s="11" t="n"/>
      <c r="C359" s="11" t="n"/>
      <c r="D359" s="11" t="n"/>
      <c r="E359" s="11" t="n"/>
      <c r="F359" s="11" t="n"/>
      <c r="G359" s="11" t="n"/>
      <c r="H359" s="11" t="n"/>
      <c r="I359" s="11">
        <f>IF(ISBLANK($H359),"",INDEX(COA_Cashflow!$A$3:$A$200,MATCH($H359,COA_Cashflow!$B$3:$B$200,0)))</f>
        <v/>
      </c>
      <c r="J359" s="11" t="n"/>
      <c r="K359" s="11" t="n"/>
      <c r="L359" s="11" t="n"/>
      <c r="M359" s="11" t="n"/>
      <c r="N359" s="14" t="n"/>
      <c r="O359" s="17" t="n"/>
      <c r="P359" s="14">
        <f>IF(ISBLANK($N359),"",ROUND($N359*$O359,0))</f>
        <v/>
      </c>
      <c r="Q359" s="14">
        <f>IF(ISBLANK($N359),"",$N359+$P359)</f>
        <v/>
      </c>
      <c r="R359" s="11" t="n"/>
      <c r="S359" s="15">
        <f>IF(ISBLANK($A359),"",DATE(YEAR($A359),MONTH($A359),1))</f>
        <v/>
      </c>
    </row>
    <row r="360">
      <c r="A360" s="16" t="n"/>
      <c r="B360" s="11" t="n"/>
      <c r="C360" s="11" t="n"/>
      <c r="D360" s="11" t="n"/>
      <c r="E360" s="11" t="n"/>
      <c r="F360" s="11" t="n"/>
      <c r="G360" s="11" t="n"/>
      <c r="H360" s="11" t="n"/>
      <c r="I360" s="11">
        <f>IF(ISBLANK($H360),"",INDEX(COA_Cashflow!$A$3:$A$200,MATCH($H360,COA_Cashflow!$B$3:$B$200,0)))</f>
        <v/>
      </c>
      <c r="J360" s="11" t="n"/>
      <c r="K360" s="11" t="n"/>
      <c r="L360" s="11" t="n"/>
      <c r="M360" s="11" t="n"/>
      <c r="N360" s="14" t="n"/>
      <c r="O360" s="17" t="n"/>
      <c r="P360" s="14">
        <f>IF(ISBLANK($N360),"",ROUND($N360*$O360,0))</f>
        <v/>
      </c>
      <c r="Q360" s="14">
        <f>IF(ISBLANK($N360),"",$N360+$P360)</f>
        <v/>
      </c>
      <c r="R360" s="11" t="n"/>
      <c r="S360" s="15">
        <f>IF(ISBLANK($A360),"",DATE(YEAR($A360),MONTH($A360),1))</f>
        <v/>
      </c>
    </row>
    <row r="361">
      <c r="A361" s="16" t="n"/>
      <c r="B361" s="11" t="n"/>
      <c r="C361" s="11" t="n"/>
      <c r="D361" s="11" t="n"/>
      <c r="E361" s="11" t="n"/>
      <c r="F361" s="11" t="n"/>
      <c r="G361" s="11" t="n"/>
      <c r="H361" s="11" t="n"/>
      <c r="I361" s="11">
        <f>IF(ISBLANK($H361),"",INDEX(COA_Cashflow!$A$3:$A$200,MATCH($H361,COA_Cashflow!$B$3:$B$200,0)))</f>
        <v/>
      </c>
      <c r="J361" s="11" t="n"/>
      <c r="K361" s="11" t="n"/>
      <c r="L361" s="11" t="n"/>
      <c r="M361" s="11" t="n"/>
      <c r="N361" s="14" t="n"/>
      <c r="O361" s="17" t="n"/>
      <c r="P361" s="14">
        <f>IF(ISBLANK($N361),"",ROUND($N361*$O361,0))</f>
        <v/>
      </c>
      <c r="Q361" s="14">
        <f>IF(ISBLANK($N361),"",$N361+$P361)</f>
        <v/>
      </c>
      <c r="R361" s="11" t="n"/>
      <c r="S361" s="15">
        <f>IF(ISBLANK($A361),"",DATE(YEAR($A361),MONTH($A361),1))</f>
        <v/>
      </c>
    </row>
    <row r="362">
      <c r="A362" s="16" t="n"/>
      <c r="B362" s="11" t="n"/>
      <c r="C362" s="11" t="n"/>
      <c r="D362" s="11" t="n"/>
      <c r="E362" s="11" t="n"/>
      <c r="F362" s="11" t="n"/>
      <c r="G362" s="11" t="n"/>
      <c r="H362" s="11" t="n"/>
      <c r="I362" s="11">
        <f>IF(ISBLANK($H362),"",INDEX(COA_Cashflow!$A$3:$A$200,MATCH($H362,COA_Cashflow!$B$3:$B$200,0)))</f>
        <v/>
      </c>
      <c r="J362" s="11" t="n"/>
      <c r="K362" s="11" t="n"/>
      <c r="L362" s="11" t="n"/>
      <c r="M362" s="11" t="n"/>
      <c r="N362" s="14" t="n"/>
      <c r="O362" s="17" t="n"/>
      <c r="P362" s="14">
        <f>IF(ISBLANK($N362),"",ROUND($N362*$O362,0))</f>
        <v/>
      </c>
      <c r="Q362" s="14">
        <f>IF(ISBLANK($N362),"",$N362+$P362)</f>
        <v/>
      </c>
      <c r="R362" s="11" t="n"/>
      <c r="S362" s="15">
        <f>IF(ISBLANK($A362),"",DATE(YEAR($A362),MONTH($A362),1))</f>
        <v/>
      </c>
    </row>
    <row r="363">
      <c r="A363" s="16" t="n"/>
      <c r="B363" s="11" t="n"/>
      <c r="C363" s="11" t="n"/>
      <c r="D363" s="11" t="n"/>
      <c r="E363" s="11" t="n"/>
      <c r="F363" s="11" t="n"/>
      <c r="G363" s="11" t="n"/>
      <c r="H363" s="11" t="n"/>
      <c r="I363" s="11">
        <f>IF(ISBLANK($H363),"",INDEX(COA_Cashflow!$A$3:$A$200,MATCH($H363,COA_Cashflow!$B$3:$B$200,0)))</f>
        <v/>
      </c>
      <c r="J363" s="11" t="n"/>
      <c r="K363" s="11" t="n"/>
      <c r="L363" s="11" t="n"/>
      <c r="M363" s="11" t="n"/>
      <c r="N363" s="14" t="n"/>
      <c r="O363" s="17" t="n"/>
      <c r="P363" s="14">
        <f>IF(ISBLANK($N363),"",ROUND($N363*$O363,0))</f>
        <v/>
      </c>
      <c r="Q363" s="14">
        <f>IF(ISBLANK($N363),"",$N363+$P363)</f>
        <v/>
      </c>
      <c r="R363" s="11" t="n"/>
      <c r="S363" s="15">
        <f>IF(ISBLANK($A363),"",DATE(YEAR($A363),MONTH($A363),1))</f>
        <v/>
      </c>
    </row>
    <row r="364">
      <c r="A364" s="16" t="n"/>
      <c r="B364" s="11" t="n"/>
      <c r="C364" s="11" t="n"/>
      <c r="D364" s="11" t="n"/>
      <c r="E364" s="11" t="n"/>
      <c r="F364" s="11" t="n"/>
      <c r="G364" s="11" t="n"/>
      <c r="H364" s="11" t="n"/>
      <c r="I364" s="11">
        <f>IF(ISBLANK($H364),"",INDEX(COA_Cashflow!$A$3:$A$200,MATCH($H364,COA_Cashflow!$B$3:$B$200,0)))</f>
        <v/>
      </c>
      <c r="J364" s="11" t="n"/>
      <c r="K364" s="11" t="n"/>
      <c r="L364" s="11" t="n"/>
      <c r="M364" s="11" t="n"/>
      <c r="N364" s="14" t="n"/>
      <c r="O364" s="17" t="n"/>
      <c r="P364" s="14">
        <f>IF(ISBLANK($N364),"",ROUND($N364*$O364,0))</f>
        <v/>
      </c>
      <c r="Q364" s="14">
        <f>IF(ISBLANK($N364),"",$N364+$P364)</f>
        <v/>
      </c>
      <c r="R364" s="11" t="n"/>
      <c r="S364" s="15">
        <f>IF(ISBLANK($A364),"",DATE(YEAR($A364),MONTH($A364),1))</f>
        <v/>
      </c>
    </row>
    <row r="365">
      <c r="A365" s="16" t="n"/>
      <c r="B365" s="11" t="n"/>
      <c r="C365" s="11" t="n"/>
      <c r="D365" s="11" t="n"/>
      <c r="E365" s="11" t="n"/>
      <c r="F365" s="11" t="n"/>
      <c r="G365" s="11" t="n"/>
      <c r="H365" s="11" t="n"/>
      <c r="I365" s="11">
        <f>IF(ISBLANK($H365),"",INDEX(COA_Cashflow!$A$3:$A$200,MATCH($H365,COA_Cashflow!$B$3:$B$200,0)))</f>
        <v/>
      </c>
      <c r="J365" s="11" t="n"/>
      <c r="K365" s="11" t="n"/>
      <c r="L365" s="11" t="n"/>
      <c r="M365" s="11" t="n"/>
      <c r="N365" s="14" t="n"/>
      <c r="O365" s="17" t="n"/>
      <c r="P365" s="14">
        <f>IF(ISBLANK($N365),"",ROUND($N365*$O365,0))</f>
        <v/>
      </c>
      <c r="Q365" s="14">
        <f>IF(ISBLANK($N365),"",$N365+$P365)</f>
        <v/>
      </c>
      <c r="R365" s="11" t="n"/>
      <c r="S365" s="15">
        <f>IF(ISBLANK($A365),"",DATE(YEAR($A365),MONTH($A365),1))</f>
        <v/>
      </c>
    </row>
    <row r="366">
      <c r="A366" s="16" t="n"/>
      <c r="B366" s="11" t="n"/>
      <c r="C366" s="11" t="n"/>
      <c r="D366" s="11" t="n"/>
      <c r="E366" s="11" t="n"/>
      <c r="F366" s="11" t="n"/>
      <c r="G366" s="11" t="n"/>
      <c r="H366" s="11" t="n"/>
      <c r="I366" s="11">
        <f>IF(ISBLANK($H366),"",INDEX(COA_Cashflow!$A$3:$A$200,MATCH($H366,COA_Cashflow!$B$3:$B$200,0)))</f>
        <v/>
      </c>
      <c r="J366" s="11" t="n"/>
      <c r="K366" s="11" t="n"/>
      <c r="L366" s="11" t="n"/>
      <c r="M366" s="11" t="n"/>
      <c r="N366" s="14" t="n"/>
      <c r="O366" s="17" t="n"/>
      <c r="P366" s="14">
        <f>IF(ISBLANK($N366),"",ROUND($N366*$O366,0))</f>
        <v/>
      </c>
      <c r="Q366" s="14">
        <f>IF(ISBLANK($N366),"",$N366+$P366)</f>
        <v/>
      </c>
      <c r="R366" s="11" t="n"/>
      <c r="S366" s="15">
        <f>IF(ISBLANK($A366),"",DATE(YEAR($A366),MONTH($A366),1))</f>
        <v/>
      </c>
    </row>
    <row r="367">
      <c r="A367" s="16" t="n"/>
      <c r="B367" s="11" t="n"/>
      <c r="C367" s="11" t="n"/>
      <c r="D367" s="11" t="n"/>
      <c r="E367" s="11" t="n"/>
      <c r="F367" s="11" t="n"/>
      <c r="G367" s="11" t="n"/>
      <c r="H367" s="11" t="n"/>
      <c r="I367" s="11">
        <f>IF(ISBLANK($H367),"",INDEX(COA_Cashflow!$A$3:$A$200,MATCH($H367,COA_Cashflow!$B$3:$B$200,0)))</f>
        <v/>
      </c>
      <c r="J367" s="11" t="n"/>
      <c r="K367" s="11" t="n"/>
      <c r="L367" s="11" t="n"/>
      <c r="M367" s="11" t="n"/>
      <c r="N367" s="14" t="n"/>
      <c r="O367" s="17" t="n"/>
      <c r="P367" s="14">
        <f>IF(ISBLANK($N367),"",ROUND($N367*$O367,0))</f>
        <v/>
      </c>
      <c r="Q367" s="14">
        <f>IF(ISBLANK($N367),"",$N367+$P367)</f>
        <v/>
      </c>
      <c r="R367" s="11" t="n"/>
      <c r="S367" s="15">
        <f>IF(ISBLANK($A367),"",DATE(YEAR($A367),MONTH($A367),1))</f>
        <v/>
      </c>
    </row>
    <row r="368">
      <c r="A368" s="16" t="n"/>
      <c r="B368" s="11" t="n"/>
      <c r="C368" s="11" t="n"/>
      <c r="D368" s="11" t="n"/>
      <c r="E368" s="11" t="n"/>
      <c r="F368" s="11" t="n"/>
      <c r="G368" s="11" t="n"/>
      <c r="H368" s="11" t="n"/>
      <c r="I368" s="11">
        <f>IF(ISBLANK($H368),"",INDEX(COA_Cashflow!$A$3:$A$200,MATCH($H368,COA_Cashflow!$B$3:$B$200,0)))</f>
        <v/>
      </c>
      <c r="J368" s="11" t="n"/>
      <c r="K368" s="11" t="n"/>
      <c r="L368" s="11" t="n"/>
      <c r="M368" s="11" t="n"/>
      <c r="N368" s="14" t="n"/>
      <c r="O368" s="17" t="n"/>
      <c r="P368" s="14">
        <f>IF(ISBLANK($N368),"",ROUND($N368*$O368,0))</f>
        <v/>
      </c>
      <c r="Q368" s="14">
        <f>IF(ISBLANK($N368),"",$N368+$P368)</f>
        <v/>
      </c>
      <c r="R368" s="11" t="n"/>
      <c r="S368" s="15">
        <f>IF(ISBLANK($A368),"",DATE(YEAR($A368),MONTH($A368),1))</f>
        <v/>
      </c>
    </row>
    <row r="369">
      <c r="A369" s="16" t="n"/>
      <c r="B369" s="11" t="n"/>
      <c r="C369" s="11" t="n"/>
      <c r="D369" s="11" t="n"/>
      <c r="E369" s="11" t="n"/>
      <c r="F369" s="11" t="n"/>
      <c r="G369" s="11" t="n"/>
      <c r="H369" s="11" t="n"/>
      <c r="I369" s="11">
        <f>IF(ISBLANK($H369),"",INDEX(COA_Cashflow!$A$3:$A$200,MATCH($H369,COA_Cashflow!$B$3:$B$200,0)))</f>
        <v/>
      </c>
      <c r="J369" s="11" t="n"/>
      <c r="K369" s="11" t="n"/>
      <c r="L369" s="11" t="n"/>
      <c r="M369" s="11" t="n"/>
      <c r="N369" s="14" t="n"/>
      <c r="O369" s="17" t="n"/>
      <c r="P369" s="14">
        <f>IF(ISBLANK($N369),"",ROUND($N369*$O369,0))</f>
        <v/>
      </c>
      <c r="Q369" s="14">
        <f>IF(ISBLANK($N369),"",$N369+$P369)</f>
        <v/>
      </c>
      <c r="R369" s="11" t="n"/>
      <c r="S369" s="15">
        <f>IF(ISBLANK($A369),"",DATE(YEAR($A369),MONTH($A369),1))</f>
        <v/>
      </c>
    </row>
    <row r="370">
      <c r="A370" s="16" t="n"/>
      <c r="B370" s="11" t="n"/>
      <c r="C370" s="11" t="n"/>
      <c r="D370" s="11" t="n"/>
      <c r="E370" s="11" t="n"/>
      <c r="F370" s="11" t="n"/>
      <c r="G370" s="11" t="n"/>
      <c r="H370" s="11" t="n"/>
      <c r="I370" s="11">
        <f>IF(ISBLANK($H370),"",INDEX(COA_Cashflow!$A$3:$A$200,MATCH($H370,COA_Cashflow!$B$3:$B$200,0)))</f>
        <v/>
      </c>
      <c r="J370" s="11" t="n"/>
      <c r="K370" s="11" t="n"/>
      <c r="L370" s="11" t="n"/>
      <c r="M370" s="11" t="n"/>
      <c r="N370" s="14" t="n"/>
      <c r="O370" s="17" t="n"/>
      <c r="P370" s="14">
        <f>IF(ISBLANK($N370),"",ROUND($N370*$O370,0))</f>
        <v/>
      </c>
      <c r="Q370" s="14">
        <f>IF(ISBLANK($N370),"",$N370+$P370)</f>
        <v/>
      </c>
      <c r="R370" s="11" t="n"/>
      <c r="S370" s="15">
        <f>IF(ISBLANK($A370),"",DATE(YEAR($A370),MONTH($A370),1))</f>
        <v/>
      </c>
    </row>
    <row r="371">
      <c r="A371" s="16" t="n"/>
      <c r="B371" s="11" t="n"/>
      <c r="C371" s="11" t="n"/>
      <c r="D371" s="11" t="n"/>
      <c r="E371" s="11" t="n"/>
      <c r="F371" s="11" t="n"/>
      <c r="G371" s="11" t="n"/>
      <c r="H371" s="11" t="n"/>
      <c r="I371" s="11">
        <f>IF(ISBLANK($H371),"",INDEX(COA_Cashflow!$A$3:$A$200,MATCH($H371,COA_Cashflow!$B$3:$B$200,0)))</f>
        <v/>
      </c>
      <c r="J371" s="11" t="n"/>
      <c r="K371" s="11" t="n"/>
      <c r="L371" s="11" t="n"/>
      <c r="M371" s="11" t="n"/>
      <c r="N371" s="14" t="n"/>
      <c r="O371" s="17" t="n"/>
      <c r="P371" s="14">
        <f>IF(ISBLANK($N371),"",ROUND($N371*$O371,0))</f>
        <v/>
      </c>
      <c r="Q371" s="14">
        <f>IF(ISBLANK($N371),"",$N371+$P371)</f>
        <v/>
      </c>
      <c r="R371" s="11" t="n"/>
      <c r="S371" s="15">
        <f>IF(ISBLANK($A371),"",DATE(YEAR($A371),MONTH($A371),1))</f>
        <v/>
      </c>
    </row>
    <row r="372">
      <c r="A372" s="16" t="n"/>
      <c r="B372" s="11" t="n"/>
      <c r="C372" s="11" t="n"/>
      <c r="D372" s="11" t="n"/>
      <c r="E372" s="11" t="n"/>
      <c r="F372" s="11" t="n"/>
      <c r="G372" s="11" t="n"/>
      <c r="H372" s="11" t="n"/>
      <c r="I372" s="11">
        <f>IF(ISBLANK($H372),"",INDEX(COA_Cashflow!$A$3:$A$200,MATCH($H372,COA_Cashflow!$B$3:$B$200,0)))</f>
        <v/>
      </c>
      <c r="J372" s="11" t="n"/>
      <c r="K372" s="11" t="n"/>
      <c r="L372" s="11" t="n"/>
      <c r="M372" s="11" t="n"/>
      <c r="N372" s="14" t="n"/>
      <c r="O372" s="17" t="n"/>
      <c r="P372" s="14">
        <f>IF(ISBLANK($N372),"",ROUND($N372*$O372,0))</f>
        <v/>
      </c>
      <c r="Q372" s="14">
        <f>IF(ISBLANK($N372),"",$N372+$P372)</f>
        <v/>
      </c>
      <c r="R372" s="11" t="n"/>
      <c r="S372" s="15">
        <f>IF(ISBLANK($A372),"",DATE(YEAR($A372),MONTH($A372),1))</f>
        <v/>
      </c>
    </row>
    <row r="373">
      <c r="A373" s="16" t="n"/>
      <c r="B373" s="11" t="n"/>
      <c r="C373" s="11" t="n"/>
      <c r="D373" s="11" t="n"/>
      <c r="E373" s="11" t="n"/>
      <c r="F373" s="11" t="n"/>
      <c r="G373" s="11" t="n"/>
      <c r="H373" s="11" t="n"/>
      <c r="I373" s="11">
        <f>IF(ISBLANK($H373),"",INDEX(COA_Cashflow!$A$3:$A$200,MATCH($H373,COA_Cashflow!$B$3:$B$200,0)))</f>
        <v/>
      </c>
      <c r="J373" s="11" t="n"/>
      <c r="K373" s="11" t="n"/>
      <c r="L373" s="11" t="n"/>
      <c r="M373" s="11" t="n"/>
      <c r="N373" s="14" t="n"/>
      <c r="O373" s="17" t="n"/>
      <c r="P373" s="14">
        <f>IF(ISBLANK($N373),"",ROUND($N373*$O373,0))</f>
        <v/>
      </c>
      <c r="Q373" s="14">
        <f>IF(ISBLANK($N373),"",$N373+$P373)</f>
        <v/>
      </c>
      <c r="R373" s="11" t="n"/>
      <c r="S373" s="15">
        <f>IF(ISBLANK($A373),"",DATE(YEAR($A373),MONTH($A373),1))</f>
        <v/>
      </c>
    </row>
    <row r="374">
      <c r="A374" s="16" t="n"/>
      <c r="B374" s="11" t="n"/>
      <c r="C374" s="11" t="n"/>
      <c r="D374" s="11" t="n"/>
      <c r="E374" s="11" t="n"/>
      <c r="F374" s="11" t="n"/>
      <c r="G374" s="11" t="n"/>
      <c r="H374" s="11" t="n"/>
      <c r="I374" s="11">
        <f>IF(ISBLANK($H374),"",INDEX(COA_Cashflow!$A$3:$A$200,MATCH($H374,COA_Cashflow!$B$3:$B$200,0)))</f>
        <v/>
      </c>
      <c r="J374" s="11" t="n"/>
      <c r="K374" s="11" t="n"/>
      <c r="L374" s="11" t="n"/>
      <c r="M374" s="11" t="n"/>
      <c r="N374" s="14" t="n"/>
      <c r="O374" s="17" t="n"/>
      <c r="P374" s="14">
        <f>IF(ISBLANK($N374),"",ROUND($N374*$O374,0))</f>
        <v/>
      </c>
      <c r="Q374" s="14">
        <f>IF(ISBLANK($N374),"",$N374+$P374)</f>
        <v/>
      </c>
      <c r="R374" s="11" t="n"/>
      <c r="S374" s="15">
        <f>IF(ISBLANK($A374),"",DATE(YEAR($A374),MONTH($A374),1))</f>
        <v/>
      </c>
    </row>
    <row r="375">
      <c r="A375" s="16" t="n"/>
      <c r="B375" s="11" t="n"/>
      <c r="C375" s="11" t="n"/>
      <c r="D375" s="11" t="n"/>
      <c r="E375" s="11" t="n"/>
      <c r="F375" s="11" t="n"/>
      <c r="G375" s="11" t="n"/>
      <c r="H375" s="11" t="n"/>
      <c r="I375" s="11">
        <f>IF(ISBLANK($H375),"",INDEX(COA_Cashflow!$A$3:$A$200,MATCH($H375,COA_Cashflow!$B$3:$B$200,0)))</f>
        <v/>
      </c>
      <c r="J375" s="11" t="n"/>
      <c r="K375" s="11" t="n"/>
      <c r="L375" s="11" t="n"/>
      <c r="M375" s="11" t="n"/>
      <c r="N375" s="14" t="n"/>
      <c r="O375" s="17" t="n"/>
      <c r="P375" s="14">
        <f>IF(ISBLANK($N375),"",ROUND($N375*$O375,0))</f>
        <v/>
      </c>
      <c r="Q375" s="14">
        <f>IF(ISBLANK($N375),"",$N375+$P375)</f>
        <v/>
      </c>
      <c r="R375" s="11" t="n"/>
      <c r="S375" s="15">
        <f>IF(ISBLANK($A375),"",DATE(YEAR($A375),MONTH($A375),1))</f>
        <v/>
      </c>
    </row>
    <row r="376">
      <c r="A376" s="16" t="n"/>
      <c r="B376" s="11" t="n"/>
      <c r="C376" s="11" t="n"/>
      <c r="D376" s="11" t="n"/>
      <c r="E376" s="11" t="n"/>
      <c r="F376" s="11" t="n"/>
      <c r="G376" s="11" t="n"/>
      <c r="H376" s="11" t="n"/>
      <c r="I376" s="11">
        <f>IF(ISBLANK($H376),"",INDEX(COA_Cashflow!$A$3:$A$200,MATCH($H376,COA_Cashflow!$B$3:$B$200,0)))</f>
        <v/>
      </c>
      <c r="J376" s="11" t="n"/>
      <c r="K376" s="11" t="n"/>
      <c r="L376" s="11" t="n"/>
      <c r="M376" s="11" t="n"/>
      <c r="N376" s="14" t="n"/>
      <c r="O376" s="17" t="n"/>
      <c r="P376" s="14">
        <f>IF(ISBLANK($N376),"",ROUND($N376*$O376,0))</f>
        <v/>
      </c>
      <c r="Q376" s="14">
        <f>IF(ISBLANK($N376),"",$N376+$P376)</f>
        <v/>
      </c>
      <c r="R376" s="11" t="n"/>
      <c r="S376" s="15">
        <f>IF(ISBLANK($A376),"",DATE(YEAR($A376),MONTH($A376),1))</f>
        <v/>
      </c>
    </row>
    <row r="377">
      <c r="A377" s="16" t="n"/>
      <c r="B377" s="11" t="n"/>
      <c r="C377" s="11" t="n"/>
      <c r="D377" s="11" t="n"/>
      <c r="E377" s="11" t="n"/>
      <c r="F377" s="11" t="n"/>
      <c r="G377" s="11" t="n"/>
      <c r="H377" s="11" t="n"/>
      <c r="I377" s="11">
        <f>IF(ISBLANK($H377),"",INDEX(COA_Cashflow!$A$3:$A$200,MATCH($H377,COA_Cashflow!$B$3:$B$200,0)))</f>
        <v/>
      </c>
      <c r="J377" s="11" t="n"/>
      <c r="K377" s="11" t="n"/>
      <c r="L377" s="11" t="n"/>
      <c r="M377" s="11" t="n"/>
      <c r="N377" s="14" t="n"/>
      <c r="O377" s="17" t="n"/>
      <c r="P377" s="14">
        <f>IF(ISBLANK($N377),"",ROUND($N377*$O377,0))</f>
        <v/>
      </c>
      <c r="Q377" s="14">
        <f>IF(ISBLANK($N377),"",$N377+$P377)</f>
        <v/>
      </c>
      <c r="R377" s="11" t="n"/>
      <c r="S377" s="15">
        <f>IF(ISBLANK($A377),"",DATE(YEAR($A377),MONTH($A377),1))</f>
        <v/>
      </c>
    </row>
    <row r="378">
      <c r="A378" s="16" t="n"/>
      <c r="B378" s="11" t="n"/>
      <c r="C378" s="11" t="n"/>
      <c r="D378" s="11" t="n"/>
      <c r="E378" s="11" t="n"/>
      <c r="F378" s="11" t="n"/>
      <c r="G378" s="11" t="n"/>
      <c r="H378" s="11" t="n"/>
      <c r="I378" s="11">
        <f>IF(ISBLANK($H378),"",INDEX(COA_Cashflow!$A$3:$A$200,MATCH($H378,COA_Cashflow!$B$3:$B$200,0)))</f>
        <v/>
      </c>
      <c r="J378" s="11" t="n"/>
      <c r="K378" s="11" t="n"/>
      <c r="L378" s="11" t="n"/>
      <c r="M378" s="11" t="n"/>
      <c r="N378" s="14" t="n"/>
      <c r="O378" s="17" t="n"/>
      <c r="P378" s="14">
        <f>IF(ISBLANK($N378),"",ROUND($N378*$O378,0))</f>
        <v/>
      </c>
      <c r="Q378" s="14">
        <f>IF(ISBLANK($N378),"",$N378+$P378)</f>
        <v/>
      </c>
      <c r="R378" s="11" t="n"/>
      <c r="S378" s="15">
        <f>IF(ISBLANK($A378),"",DATE(YEAR($A378),MONTH($A378),1))</f>
        <v/>
      </c>
    </row>
    <row r="379">
      <c r="A379" s="16" t="n"/>
      <c r="B379" s="11" t="n"/>
      <c r="C379" s="11" t="n"/>
      <c r="D379" s="11" t="n"/>
      <c r="E379" s="11" t="n"/>
      <c r="F379" s="11" t="n"/>
      <c r="G379" s="11" t="n"/>
      <c r="H379" s="11" t="n"/>
      <c r="I379" s="11">
        <f>IF(ISBLANK($H379),"",INDEX(COA_Cashflow!$A$3:$A$200,MATCH($H379,COA_Cashflow!$B$3:$B$200,0)))</f>
        <v/>
      </c>
      <c r="J379" s="11" t="n"/>
      <c r="K379" s="11" t="n"/>
      <c r="L379" s="11" t="n"/>
      <c r="M379" s="11" t="n"/>
      <c r="N379" s="14" t="n"/>
      <c r="O379" s="17" t="n"/>
      <c r="P379" s="14">
        <f>IF(ISBLANK($N379),"",ROUND($N379*$O379,0))</f>
        <v/>
      </c>
      <c r="Q379" s="14">
        <f>IF(ISBLANK($N379),"",$N379+$P379)</f>
        <v/>
      </c>
      <c r="R379" s="11" t="n"/>
      <c r="S379" s="15">
        <f>IF(ISBLANK($A379),"",DATE(YEAR($A379),MONTH($A379),1))</f>
        <v/>
      </c>
    </row>
    <row r="380">
      <c r="A380" s="16" t="n"/>
      <c r="B380" s="11" t="n"/>
      <c r="C380" s="11" t="n"/>
      <c r="D380" s="11" t="n"/>
      <c r="E380" s="11" t="n"/>
      <c r="F380" s="11" t="n"/>
      <c r="G380" s="11" t="n"/>
      <c r="H380" s="11" t="n"/>
      <c r="I380" s="11">
        <f>IF(ISBLANK($H380),"",INDEX(COA_Cashflow!$A$3:$A$200,MATCH($H380,COA_Cashflow!$B$3:$B$200,0)))</f>
        <v/>
      </c>
      <c r="J380" s="11" t="n"/>
      <c r="K380" s="11" t="n"/>
      <c r="L380" s="11" t="n"/>
      <c r="M380" s="11" t="n"/>
      <c r="N380" s="14" t="n"/>
      <c r="O380" s="17" t="n"/>
      <c r="P380" s="14">
        <f>IF(ISBLANK($N380),"",ROUND($N380*$O380,0))</f>
        <v/>
      </c>
      <c r="Q380" s="14">
        <f>IF(ISBLANK($N380),"",$N380+$P380)</f>
        <v/>
      </c>
      <c r="R380" s="11" t="n"/>
      <c r="S380" s="15">
        <f>IF(ISBLANK($A380),"",DATE(YEAR($A380),MONTH($A380),1))</f>
        <v/>
      </c>
    </row>
    <row r="381">
      <c r="A381" s="16" t="n"/>
      <c r="B381" s="11" t="n"/>
      <c r="C381" s="11" t="n"/>
      <c r="D381" s="11" t="n"/>
      <c r="E381" s="11" t="n"/>
      <c r="F381" s="11" t="n"/>
      <c r="G381" s="11" t="n"/>
      <c r="H381" s="11" t="n"/>
      <c r="I381" s="11">
        <f>IF(ISBLANK($H381),"",INDEX(COA_Cashflow!$A$3:$A$200,MATCH($H381,COA_Cashflow!$B$3:$B$200,0)))</f>
        <v/>
      </c>
      <c r="J381" s="11" t="n"/>
      <c r="K381" s="11" t="n"/>
      <c r="L381" s="11" t="n"/>
      <c r="M381" s="11" t="n"/>
      <c r="N381" s="14" t="n"/>
      <c r="O381" s="17" t="n"/>
      <c r="P381" s="14">
        <f>IF(ISBLANK($N381),"",ROUND($N381*$O381,0))</f>
        <v/>
      </c>
      <c r="Q381" s="14">
        <f>IF(ISBLANK($N381),"",$N381+$P381)</f>
        <v/>
      </c>
      <c r="R381" s="11" t="n"/>
      <c r="S381" s="15">
        <f>IF(ISBLANK($A381),"",DATE(YEAR($A381),MONTH($A381),1))</f>
        <v/>
      </c>
    </row>
    <row r="382">
      <c r="A382" s="16" t="n"/>
      <c r="B382" s="11" t="n"/>
      <c r="C382" s="11" t="n"/>
      <c r="D382" s="11" t="n"/>
      <c r="E382" s="11" t="n"/>
      <c r="F382" s="11" t="n"/>
      <c r="G382" s="11" t="n"/>
      <c r="H382" s="11" t="n"/>
      <c r="I382" s="11">
        <f>IF(ISBLANK($H382),"",INDEX(COA_Cashflow!$A$3:$A$200,MATCH($H382,COA_Cashflow!$B$3:$B$200,0)))</f>
        <v/>
      </c>
      <c r="J382" s="11" t="n"/>
      <c r="K382" s="11" t="n"/>
      <c r="L382" s="11" t="n"/>
      <c r="M382" s="11" t="n"/>
      <c r="N382" s="14" t="n"/>
      <c r="O382" s="17" t="n"/>
      <c r="P382" s="14">
        <f>IF(ISBLANK($N382),"",ROUND($N382*$O382,0))</f>
        <v/>
      </c>
      <c r="Q382" s="14">
        <f>IF(ISBLANK($N382),"",$N382+$P382)</f>
        <v/>
      </c>
      <c r="R382" s="11" t="n"/>
      <c r="S382" s="15">
        <f>IF(ISBLANK($A382),"",DATE(YEAR($A382),MONTH($A382),1))</f>
        <v/>
      </c>
    </row>
    <row r="383">
      <c r="A383" s="16" t="n"/>
      <c r="B383" s="11" t="n"/>
      <c r="C383" s="11" t="n"/>
      <c r="D383" s="11" t="n"/>
      <c r="E383" s="11" t="n"/>
      <c r="F383" s="11" t="n"/>
      <c r="G383" s="11" t="n"/>
      <c r="H383" s="11" t="n"/>
      <c r="I383" s="11">
        <f>IF(ISBLANK($H383),"",INDEX(COA_Cashflow!$A$3:$A$200,MATCH($H383,COA_Cashflow!$B$3:$B$200,0)))</f>
        <v/>
      </c>
      <c r="J383" s="11" t="n"/>
      <c r="K383" s="11" t="n"/>
      <c r="L383" s="11" t="n"/>
      <c r="M383" s="11" t="n"/>
      <c r="N383" s="14" t="n"/>
      <c r="O383" s="17" t="n"/>
      <c r="P383" s="14">
        <f>IF(ISBLANK($N383),"",ROUND($N383*$O383,0))</f>
        <v/>
      </c>
      <c r="Q383" s="14">
        <f>IF(ISBLANK($N383),"",$N383+$P383)</f>
        <v/>
      </c>
      <c r="R383" s="11" t="n"/>
      <c r="S383" s="15">
        <f>IF(ISBLANK($A383),"",DATE(YEAR($A383),MONTH($A383),1))</f>
        <v/>
      </c>
    </row>
    <row r="384">
      <c r="A384" s="16" t="n"/>
      <c r="B384" s="11" t="n"/>
      <c r="C384" s="11" t="n"/>
      <c r="D384" s="11" t="n"/>
      <c r="E384" s="11" t="n"/>
      <c r="F384" s="11" t="n"/>
      <c r="G384" s="11" t="n"/>
      <c r="H384" s="11" t="n"/>
      <c r="I384" s="11">
        <f>IF(ISBLANK($H384),"",INDEX(COA_Cashflow!$A$3:$A$200,MATCH($H384,COA_Cashflow!$B$3:$B$200,0)))</f>
        <v/>
      </c>
      <c r="J384" s="11" t="n"/>
      <c r="K384" s="11" t="n"/>
      <c r="L384" s="11" t="n"/>
      <c r="M384" s="11" t="n"/>
      <c r="N384" s="14" t="n"/>
      <c r="O384" s="17" t="n"/>
      <c r="P384" s="14">
        <f>IF(ISBLANK($N384),"",ROUND($N384*$O384,0))</f>
        <v/>
      </c>
      <c r="Q384" s="14">
        <f>IF(ISBLANK($N384),"",$N384+$P384)</f>
        <v/>
      </c>
      <c r="R384" s="11" t="n"/>
      <c r="S384" s="15">
        <f>IF(ISBLANK($A384),"",DATE(YEAR($A384),MONTH($A384),1))</f>
        <v/>
      </c>
    </row>
    <row r="385">
      <c r="A385" s="16" t="n"/>
      <c r="B385" s="11" t="n"/>
      <c r="C385" s="11" t="n"/>
      <c r="D385" s="11" t="n"/>
      <c r="E385" s="11" t="n"/>
      <c r="F385" s="11" t="n"/>
      <c r="G385" s="11" t="n"/>
      <c r="H385" s="11" t="n"/>
      <c r="I385" s="11">
        <f>IF(ISBLANK($H385),"",INDEX(COA_Cashflow!$A$3:$A$200,MATCH($H385,COA_Cashflow!$B$3:$B$200,0)))</f>
        <v/>
      </c>
      <c r="J385" s="11" t="n"/>
      <c r="K385" s="11" t="n"/>
      <c r="L385" s="11" t="n"/>
      <c r="M385" s="11" t="n"/>
      <c r="N385" s="14" t="n"/>
      <c r="O385" s="17" t="n"/>
      <c r="P385" s="14">
        <f>IF(ISBLANK($N385),"",ROUND($N385*$O385,0))</f>
        <v/>
      </c>
      <c r="Q385" s="14">
        <f>IF(ISBLANK($N385),"",$N385+$P385)</f>
        <v/>
      </c>
      <c r="R385" s="11" t="n"/>
      <c r="S385" s="15">
        <f>IF(ISBLANK($A385),"",DATE(YEAR($A385),MONTH($A385),1))</f>
        <v/>
      </c>
    </row>
    <row r="386">
      <c r="A386" s="16" t="n"/>
      <c r="B386" s="11" t="n"/>
      <c r="C386" s="11" t="n"/>
      <c r="D386" s="11" t="n"/>
      <c r="E386" s="11" t="n"/>
      <c r="F386" s="11" t="n"/>
      <c r="G386" s="11" t="n"/>
      <c r="H386" s="11" t="n"/>
      <c r="I386" s="11">
        <f>IF(ISBLANK($H386),"",INDEX(COA_Cashflow!$A$3:$A$200,MATCH($H386,COA_Cashflow!$B$3:$B$200,0)))</f>
        <v/>
      </c>
      <c r="J386" s="11" t="n"/>
      <c r="K386" s="11" t="n"/>
      <c r="L386" s="11" t="n"/>
      <c r="M386" s="11" t="n"/>
      <c r="N386" s="14" t="n"/>
      <c r="O386" s="17" t="n"/>
      <c r="P386" s="14">
        <f>IF(ISBLANK($N386),"",ROUND($N386*$O386,0))</f>
        <v/>
      </c>
      <c r="Q386" s="14">
        <f>IF(ISBLANK($N386),"",$N386+$P386)</f>
        <v/>
      </c>
      <c r="R386" s="11" t="n"/>
      <c r="S386" s="15">
        <f>IF(ISBLANK($A386),"",DATE(YEAR($A386),MONTH($A386),1))</f>
        <v/>
      </c>
    </row>
    <row r="387">
      <c r="A387" s="16" t="n"/>
      <c r="B387" s="11" t="n"/>
      <c r="C387" s="11" t="n"/>
      <c r="D387" s="11" t="n"/>
      <c r="E387" s="11" t="n"/>
      <c r="F387" s="11" t="n"/>
      <c r="G387" s="11" t="n"/>
      <c r="H387" s="11" t="n"/>
      <c r="I387" s="11">
        <f>IF(ISBLANK($H387),"",INDEX(COA_Cashflow!$A$3:$A$200,MATCH($H387,COA_Cashflow!$B$3:$B$200,0)))</f>
        <v/>
      </c>
      <c r="J387" s="11" t="n"/>
      <c r="K387" s="11" t="n"/>
      <c r="L387" s="11" t="n"/>
      <c r="M387" s="11" t="n"/>
      <c r="N387" s="14" t="n"/>
      <c r="O387" s="17" t="n"/>
      <c r="P387" s="14">
        <f>IF(ISBLANK($N387),"",ROUND($N387*$O387,0))</f>
        <v/>
      </c>
      <c r="Q387" s="14">
        <f>IF(ISBLANK($N387),"",$N387+$P387)</f>
        <v/>
      </c>
      <c r="R387" s="11" t="n"/>
      <c r="S387" s="15">
        <f>IF(ISBLANK($A387),"",DATE(YEAR($A387),MONTH($A387),1))</f>
        <v/>
      </c>
    </row>
    <row r="388">
      <c r="A388" s="16" t="n"/>
      <c r="B388" s="11" t="n"/>
      <c r="C388" s="11" t="n"/>
      <c r="D388" s="11" t="n"/>
      <c r="E388" s="11" t="n"/>
      <c r="F388" s="11" t="n"/>
      <c r="G388" s="11" t="n"/>
      <c r="H388" s="11" t="n"/>
      <c r="I388" s="11">
        <f>IF(ISBLANK($H388),"",INDEX(COA_Cashflow!$A$3:$A$200,MATCH($H388,COA_Cashflow!$B$3:$B$200,0)))</f>
        <v/>
      </c>
      <c r="J388" s="11" t="n"/>
      <c r="K388" s="11" t="n"/>
      <c r="L388" s="11" t="n"/>
      <c r="M388" s="11" t="n"/>
      <c r="N388" s="14" t="n"/>
      <c r="O388" s="17" t="n"/>
      <c r="P388" s="14">
        <f>IF(ISBLANK($N388),"",ROUND($N388*$O388,0))</f>
        <v/>
      </c>
      <c r="Q388" s="14">
        <f>IF(ISBLANK($N388),"",$N388+$P388)</f>
        <v/>
      </c>
      <c r="R388" s="11" t="n"/>
      <c r="S388" s="15">
        <f>IF(ISBLANK($A388),"",DATE(YEAR($A388),MONTH($A388),1))</f>
        <v/>
      </c>
    </row>
    <row r="389">
      <c r="A389" s="16" t="n"/>
      <c r="B389" s="11" t="n"/>
      <c r="C389" s="11" t="n"/>
      <c r="D389" s="11" t="n"/>
      <c r="E389" s="11" t="n"/>
      <c r="F389" s="11" t="n"/>
      <c r="G389" s="11" t="n"/>
      <c r="H389" s="11" t="n"/>
      <c r="I389" s="11">
        <f>IF(ISBLANK($H389),"",INDEX(COA_Cashflow!$A$3:$A$200,MATCH($H389,COA_Cashflow!$B$3:$B$200,0)))</f>
        <v/>
      </c>
      <c r="J389" s="11" t="n"/>
      <c r="K389" s="11" t="n"/>
      <c r="L389" s="11" t="n"/>
      <c r="M389" s="11" t="n"/>
      <c r="N389" s="14" t="n"/>
      <c r="O389" s="17" t="n"/>
      <c r="P389" s="14">
        <f>IF(ISBLANK($N389),"",ROUND($N389*$O389,0))</f>
        <v/>
      </c>
      <c r="Q389" s="14">
        <f>IF(ISBLANK($N389),"",$N389+$P389)</f>
        <v/>
      </c>
      <c r="R389" s="11" t="n"/>
      <c r="S389" s="15">
        <f>IF(ISBLANK($A389),"",DATE(YEAR($A389),MONTH($A389),1))</f>
        <v/>
      </c>
    </row>
    <row r="390">
      <c r="A390" s="16" t="n"/>
      <c r="B390" s="11" t="n"/>
      <c r="C390" s="11" t="n"/>
      <c r="D390" s="11" t="n"/>
      <c r="E390" s="11" t="n"/>
      <c r="F390" s="11" t="n"/>
      <c r="G390" s="11" t="n"/>
      <c r="H390" s="11" t="n"/>
      <c r="I390" s="11">
        <f>IF(ISBLANK($H390),"",INDEX(COA_Cashflow!$A$3:$A$200,MATCH($H390,COA_Cashflow!$B$3:$B$200,0)))</f>
        <v/>
      </c>
      <c r="J390" s="11" t="n"/>
      <c r="K390" s="11" t="n"/>
      <c r="L390" s="11" t="n"/>
      <c r="M390" s="11" t="n"/>
      <c r="N390" s="14" t="n"/>
      <c r="O390" s="17" t="n"/>
      <c r="P390" s="14">
        <f>IF(ISBLANK($N390),"",ROUND($N390*$O390,0))</f>
        <v/>
      </c>
      <c r="Q390" s="14">
        <f>IF(ISBLANK($N390),"",$N390+$P390)</f>
        <v/>
      </c>
      <c r="R390" s="11" t="n"/>
      <c r="S390" s="15">
        <f>IF(ISBLANK($A390),"",DATE(YEAR($A390),MONTH($A390),1))</f>
        <v/>
      </c>
    </row>
    <row r="391">
      <c r="A391" s="16" t="n"/>
      <c r="B391" s="11" t="n"/>
      <c r="C391" s="11" t="n"/>
      <c r="D391" s="11" t="n"/>
      <c r="E391" s="11" t="n"/>
      <c r="F391" s="11" t="n"/>
      <c r="G391" s="11" t="n"/>
      <c r="H391" s="11" t="n"/>
      <c r="I391" s="11">
        <f>IF(ISBLANK($H391),"",INDEX(COA_Cashflow!$A$3:$A$200,MATCH($H391,COA_Cashflow!$B$3:$B$200,0)))</f>
        <v/>
      </c>
      <c r="J391" s="11" t="n"/>
      <c r="K391" s="11" t="n"/>
      <c r="L391" s="11" t="n"/>
      <c r="M391" s="11" t="n"/>
      <c r="N391" s="14" t="n"/>
      <c r="O391" s="17" t="n"/>
      <c r="P391" s="14">
        <f>IF(ISBLANK($N391),"",ROUND($N391*$O391,0))</f>
        <v/>
      </c>
      <c r="Q391" s="14">
        <f>IF(ISBLANK($N391),"",$N391+$P391)</f>
        <v/>
      </c>
      <c r="R391" s="11" t="n"/>
      <c r="S391" s="15">
        <f>IF(ISBLANK($A391),"",DATE(YEAR($A391),MONTH($A391),1))</f>
        <v/>
      </c>
    </row>
    <row r="392">
      <c r="A392" s="16" t="n"/>
      <c r="B392" s="11" t="n"/>
      <c r="C392" s="11" t="n"/>
      <c r="D392" s="11" t="n"/>
      <c r="E392" s="11" t="n"/>
      <c r="F392" s="11" t="n"/>
      <c r="G392" s="11" t="n"/>
      <c r="H392" s="11" t="n"/>
      <c r="I392" s="11">
        <f>IF(ISBLANK($H392),"",INDEX(COA_Cashflow!$A$3:$A$200,MATCH($H392,COA_Cashflow!$B$3:$B$200,0)))</f>
        <v/>
      </c>
      <c r="J392" s="11" t="n"/>
      <c r="K392" s="11" t="n"/>
      <c r="L392" s="11" t="n"/>
      <c r="M392" s="11" t="n"/>
      <c r="N392" s="14" t="n"/>
      <c r="O392" s="17" t="n"/>
      <c r="P392" s="14">
        <f>IF(ISBLANK($N392),"",ROUND($N392*$O392,0))</f>
        <v/>
      </c>
      <c r="Q392" s="14">
        <f>IF(ISBLANK($N392),"",$N392+$P392)</f>
        <v/>
      </c>
      <c r="R392" s="11" t="n"/>
      <c r="S392" s="15">
        <f>IF(ISBLANK($A392),"",DATE(YEAR($A392),MONTH($A392),1))</f>
        <v/>
      </c>
    </row>
    <row r="393">
      <c r="A393" s="16" t="n"/>
      <c r="B393" s="11" t="n"/>
      <c r="C393" s="11" t="n"/>
      <c r="D393" s="11" t="n"/>
      <c r="E393" s="11" t="n"/>
      <c r="F393" s="11" t="n"/>
      <c r="G393" s="11" t="n"/>
      <c r="H393" s="11" t="n"/>
      <c r="I393" s="11">
        <f>IF(ISBLANK($H393),"",INDEX(COA_Cashflow!$A$3:$A$200,MATCH($H393,COA_Cashflow!$B$3:$B$200,0)))</f>
        <v/>
      </c>
      <c r="J393" s="11" t="n"/>
      <c r="K393" s="11" t="n"/>
      <c r="L393" s="11" t="n"/>
      <c r="M393" s="11" t="n"/>
      <c r="N393" s="14" t="n"/>
      <c r="O393" s="17" t="n"/>
      <c r="P393" s="14">
        <f>IF(ISBLANK($N393),"",ROUND($N393*$O393,0))</f>
        <v/>
      </c>
      <c r="Q393" s="14">
        <f>IF(ISBLANK($N393),"",$N393+$P393)</f>
        <v/>
      </c>
      <c r="R393" s="11" t="n"/>
      <c r="S393" s="15">
        <f>IF(ISBLANK($A393),"",DATE(YEAR($A393),MONTH($A393),1))</f>
        <v/>
      </c>
    </row>
    <row r="394">
      <c r="A394" s="16" t="n"/>
      <c r="B394" s="11" t="n"/>
      <c r="C394" s="11" t="n"/>
      <c r="D394" s="11" t="n"/>
      <c r="E394" s="11" t="n"/>
      <c r="F394" s="11" t="n"/>
      <c r="G394" s="11" t="n"/>
      <c r="H394" s="11" t="n"/>
      <c r="I394" s="11">
        <f>IF(ISBLANK($H394),"",INDEX(COA_Cashflow!$A$3:$A$200,MATCH($H394,COA_Cashflow!$B$3:$B$200,0)))</f>
        <v/>
      </c>
      <c r="J394" s="11" t="n"/>
      <c r="K394" s="11" t="n"/>
      <c r="L394" s="11" t="n"/>
      <c r="M394" s="11" t="n"/>
      <c r="N394" s="14" t="n"/>
      <c r="O394" s="17" t="n"/>
      <c r="P394" s="14">
        <f>IF(ISBLANK($N394),"",ROUND($N394*$O394,0))</f>
        <v/>
      </c>
      <c r="Q394" s="14">
        <f>IF(ISBLANK($N394),"",$N394+$P394)</f>
        <v/>
      </c>
      <c r="R394" s="11" t="n"/>
      <c r="S394" s="15">
        <f>IF(ISBLANK($A394),"",DATE(YEAR($A394),MONTH($A394),1))</f>
        <v/>
      </c>
    </row>
    <row r="395">
      <c r="A395" s="16" t="n"/>
      <c r="B395" s="11" t="n"/>
      <c r="C395" s="11" t="n"/>
      <c r="D395" s="11" t="n"/>
      <c r="E395" s="11" t="n"/>
      <c r="F395" s="11" t="n"/>
      <c r="G395" s="11" t="n"/>
      <c r="H395" s="11" t="n"/>
      <c r="I395" s="11">
        <f>IF(ISBLANK($H395),"",INDEX(COA_Cashflow!$A$3:$A$200,MATCH($H395,COA_Cashflow!$B$3:$B$200,0)))</f>
        <v/>
      </c>
      <c r="J395" s="11" t="n"/>
      <c r="K395" s="11" t="n"/>
      <c r="L395" s="11" t="n"/>
      <c r="M395" s="11" t="n"/>
      <c r="N395" s="14" t="n"/>
      <c r="O395" s="17" t="n"/>
      <c r="P395" s="14">
        <f>IF(ISBLANK($N395),"",ROUND($N395*$O395,0))</f>
        <v/>
      </c>
      <c r="Q395" s="14">
        <f>IF(ISBLANK($N395),"",$N395+$P395)</f>
        <v/>
      </c>
      <c r="R395" s="11" t="n"/>
      <c r="S395" s="15">
        <f>IF(ISBLANK($A395),"",DATE(YEAR($A395),MONTH($A395),1))</f>
        <v/>
      </c>
    </row>
    <row r="396">
      <c r="A396" s="16" t="n"/>
      <c r="B396" s="11" t="n"/>
      <c r="C396" s="11" t="n"/>
      <c r="D396" s="11" t="n"/>
      <c r="E396" s="11" t="n"/>
      <c r="F396" s="11" t="n"/>
      <c r="G396" s="11" t="n"/>
      <c r="H396" s="11" t="n"/>
      <c r="I396" s="11">
        <f>IF(ISBLANK($H396),"",INDEX(COA_Cashflow!$A$3:$A$200,MATCH($H396,COA_Cashflow!$B$3:$B$200,0)))</f>
        <v/>
      </c>
      <c r="J396" s="11" t="n"/>
      <c r="K396" s="11" t="n"/>
      <c r="L396" s="11" t="n"/>
      <c r="M396" s="11" t="n"/>
      <c r="N396" s="14" t="n"/>
      <c r="O396" s="17" t="n"/>
      <c r="P396" s="14">
        <f>IF(ISBLANK($N396),"",ROUND($N396*$O396,0))</f>
        <v/>
      </c>
      <c r="Q396" s="14">
        <f>IF(ISBLANK($N396),"",$N396+$P396)</f>
        <v/>
      </c>
      <c r="R396" s="11" t="n"/>
      <c r="S396" s="15">
        <f>IF(ISBLANK($A396),"",DATE(YEAR($A396),MONTH($A396),1))</f>
        <v/>
      </c>
    </row>
    <row r="397">
      <c r="A397" s="16" t="n"/>
      <c r="B397" s="11" t="n"/>
      <c r="C397" s="11" t="n"/>
      <c r="D397" s="11" t="n"/>
      <c r="E397" s="11" t="n"/>
      <c r="F397" s="11" t="n"/>
      <c r="G397" s="11" t="n"/>
      <c r="H397" s="11" t="n"/>
      <c r="I397" s="11">
        <f>IF(ISBLANK($H397),"",INDEX(COA_Cashflow!$A$3:$A$200,MATCH($H397,COA_Cashflow!$B$3:$B$200,0)))</f>
        <v/>
      </c>
      <c r="J397" s="11" t="n"/>
      <c r="K397" s="11" t="n"/>
      <c r="L397" s="11" t="n"/>
      <c r="M397" s="11" t="n"/>
      <c r="N397" s="14" t="n"/>
      <c r="O397" s="17" t="n"/>
      <c r="P397" s="14">
        <f>IF(ISBLANK($N397),"",ROUND($N397*$O397,0))</f>
        <v/>
      </c>
      <c r="Q397" s="14">
        <f>IF(ISBLANK($N397),"",$N397+$P397)</f>
        <v/>
      </c>
      <c r="R397" s="11" t="n"/>
      <c r="S397" s="15">
        <f>IF(ISBLANK($A397),"",DATE(YEAR($A397),MONTH($A397),1))</f>
        <v/>
      </c>
    </row>
    <row r="398">
      <c r="A398" s="16" t="n"/>
      <c r="B398" s="11" t="n"/>
      <c r="C398" s="11" t="n"/>
      <c r="D398" s="11" t="n"/>
      <c r="E398" s="11" t="n"/>
      <c r="F398" s="11" t="n"/>
      <c r="G398" s="11" t="n"/>
      <c r="H398" s="11" t="n"/>
      <c r="I398" s="11">
        <f>IF(ISBLANK($H398),"",INDEX(COA_Cashflow!$A$3:$A$200,MATCH($H398,COA_Cashflow!$B$3:$B$200,0)))</f>
        <v/>
      </c>
      <c r="J398" s="11" t="n"/>
      <c r="K398" s="11" t="n"/>
      <c r="L398" s="11" t="n"/>
      <c r="M398" s="11" t="n"/>
      <c r="N398" s="14" t="n"/>
      <c r="O398" s="17" t="n"/>
      <c r="P398" s="14">
        <f>IF(ISBLANK($N398),"",ROUND($N398*$O398,0))</f>
        <v/>
      </c>
      <c r="Q398" s="14">
        <f>IF(ISBLANK($N398),"",$N398+$P398)</f>
        <v/>
      </c>
      <c r="R398" s="11" t="n"/>
      <c r="S398" s="15">
        <f>IF(ISBLANK($A398),"",DATE(YEAR($A398),MONTH($A398),1))</f>
        <v/>
      </c>
    </row>
    <row r="399">
      <c r="A399" s="16" t="n"/>
      <c r="B399" s="11" t="n"/>
      <c r="C399" s="11" t="n"/>
      <c r="D399" s="11" t="n"/>
      <c r="E399" s="11" t="n"/>
      <c r="F399" s="11" t="n"/>
      <c r="G399" s="11" t="n"/>
      <c r="H399" s="11" t="n"/>
      <c r="I399" s="11">
        <f>IF(ISBLANK($H399),"",INDEX(COA_Cashflow!$A$3:$A$200,MATCH($H399,COA_Cashflow!$B$3:$B$200,0)))</f>
        <v/>
      </c>
      <c r="J399" s="11" t="n"/>
      <c r="K399" s="11" t="n"/>
      <c r="L399" s="11" t="n"/>
      <c r="M399" s="11" t="n"/>
      <c r="N399" s="14" t="n"/>
      <c r="O399" s="17" t="n"/>
      <c r="P399" s="14">
        <f>IF(ISBLANK($N399),"",ROUND($N399*$O399,0))</f>
        <v/>
      </c>
      <c r="Q399" s="14">
        <f>IF(ISBLANK($N399),"",$N399+$P399)</f>
        <v/>
      </c>
      <c r="R399" s="11" t="n"/>
      <c r="S399" s="15">
        <f>IF(ISBLANK($A399),"",DATE(YEAR($A399),MONTH($A399),1))</f>
        <v/>
      </c>
    </row>
    <row r="400">
      <c r="A400" s="16" t="n"/>
      <c r="B400" s="11" t="n"/>
      <c r="C400" s="11" t="n"/>
      <c r="D400" s="11" t="n"/>
      <c r="E400" s="11" t="n"/>
      <c r="F400" s="11" t="n"/>
      <c r="G400" s="11" t="n"/>
      <c r="H400" s="11" t="n"/>
      <c r="I400" s="11">
        <f>IF(ISBLANK($H400),"",INDEX(COA_Cashflow!$A$3:$A$200,MATCH($H400,COA_Cashflow!$B$3:$B$200,0)))</f>
        <v/>
      </c>
      <c r="J400" s="11" t="n"/>
      <c r="K400" s="11" t="n"/>
      <c r="L400" s="11" t="n"/>
      <c r="M400" s="11" t="n"/>
      <c r="N400" s="14" t="n"/>
      <c r="O400" s="17" t="n"/>
      <c r="P400" s="14">
        <f>IF(ISBLANK($N400),"",ROUND($N400*$O400,0))</f>
        <v/>
      </c>
      <c r="Q400" s="14">
        <f>IF(ISBLANK($N400),"",$N400+$P400)</f>
        <v/>
      </c>
      <c r="R400" s="11" t="n"/>
      <c r="S400" s="15">
        <f>IF(ISBLANK($A400),"",DATE(YEAR($A400),MONTH($A400),1))</f>
        <v/>
      </c>
    </row>
    <row r="401">
      <c r="A401" s="16" t="n"/>
      <c r="B401" s="11" t="n"/>
      <c r="C401" s="11" t="n"/>
      <c r="D401" s="11" t="n"/>
      <c r="E401" s="11" t="n"/>
      <c r="F401" s="11" t="n"/>
      <c r="G401" s="11" t="n"/>
      <c r="H401" s="11" t="n"/>
      <c r="I401" s="11">
        <f>IF(ISBLANK($H401),"",INDEX(COA_Cashflow!$A$3:$A$200,MATCH($H401,COA_Cashflow!$B$3:$B$200,0)))</f>
        <v/>
      </c>
      <c r="J401" s="11" t="n"/>
      <c r="K401" s="11" t="n"/>
      <c r="L401" s="11" t="n"/>
      <c r="M401" s="11" t="n"/>
      <c r="N401" s="14" t="n"/>
      <c r="O401" s="17" t="n"/>
      <c r="P401" s="14">
        <f>IF(ISBLANK($N401),"",ROUND($N401*$O401,0))</f>
        <v/>
      </c>
      <c r="Q401" s="14">
        <f>IF(ISBLANK($N401),"",$N401+$P401)</f>
        <v/>
      </c>
      <c r="R401" s="11" t="n"/>
      <c r="S401" s="15">
        <f>IF(ISBLANK($A401),"",DATE(YEAR($A401),MONTH($A401),1))</f>
        <v/>
      </c>
    </row>
    <row r="402">
      <c r="A402" s="16" t="n"/>
      <c r="B402" s="11" t="n"/>
      <c r="C402" s="11" t="n"/>
      <c r="D402" s="11" t="n"/>
      <c r="E402" s="11" t="n"/>
      <c r="F402" s="11" t="n"/>
      <c r="G402" s="11" t="n"/>
      <c r="H402" s="11" t="n"/>
      <c r="I402" s="11">
        <f>IF(ISBLANK($H402),"",INDEX(COA_Cashflow!$A$3:$A$200,MATCH($H402,COA_Cashflow!$B$3:$B$200,0)))</f>
        <v/>
      </c>
      <c r="J402" s="11" t="n"/>
      <c r="K402" s="11" t="n"/>
      <c r="L402" s="11" t="n"/>
      <c r="M402" s="11" t="n"/>
      <c r="N402" s="14" t="n"/>
      <c r="O402" s="17" t="n"/>
      <c r="P402" s="14">
        <f>IF(ISBLANK($N402),"",ROUND($N402*$O402,0))</f>
        <v/>
      </c>
      <c r="Q402" s="14">
        <f>IF(ISBLANK($N402),"",$N402+$P402)</f>
        <v/>
      </c>
      <c r="R402" s="11" t="n"/>
      <c r="S402" s="15">
        <f>IF(ISBLANK($A402),"",DATE(YEAR($A402),MONTH($A402),1))</f>
        <v/>
      </c>
    </row>
    <row r="403">
      <c r="A403" s="16" t="n"/>
      <c r="B403" s="11" t="n"/>
      <c r="C403" s="11" t="n"/>
      <c r="D403" s="11" t="n"/>
      <c r="E403" s="11" t="n"/>
      <c r="F403" s="11" t="n"/>
      <c r="G403" s="11" t="n"/>
      <c r="H403" s="11" t="n"/>
      <c r="I403" s="11">
        <f>IF(ISBLANK($H403),"",INDEX(COA_Cashflow!$A$3:$A$200,MATCH($H403,COA_Cashflow!$B$3:$B$200,0)))</f>
        <v/>
      </c>
      <c r="J403" s="11" t="n"/>
      <c r="K403" s="11" t="n"/>
      <c r="L403" s="11" t="n"/>
      <c r="M403" s="11" t="n"/>
      <c r="N403" s="14" t="n"/>
      <c r="O403" s="17" t="n"/>
      <c r="P403" s="14">
        <f>IF(ISBLANK($N403),"",ROUND($N403*$O403,0))</f>
        <v/>
      </c>
      <c r="Q403" s="14">
        <f>IF(ISBLANK($N403),"",$N403+$P403)</f>
        <v/>
      </c>
      <c r="R403" s="11" t="n"/>
      <c r="S403" s="15">
        <f>IF(ISBLANK($A403),"",DATE(YEAR($A403),MONTH($A403),1))</f>
        <v/>
      </c>
    </row>
    <row r="404">
      <c r="A404" s="16" t="n"/>
      <c r="B404" s="11" t="n"/>
      <c r="C404" s="11" t="n"/>
      <c r="D404" s="11" t="n"/>
      <c r="E404" s="11" t="n"/>
      <c r="F404" s="11" t="n"/>
      <c r="G404" s="11" t="n"/>
      <c r="H404" s="11" t="n"/>
      <c r="I404" s="11">
        <f>IF(ISBLANK($H404),"",INDEX(COA_Cashflow!$A$3:$A$200,MATCH($H404,COA_Cashflow!$B$3:$B$200,0)))</f>
        <v/>
      </c>
      <c r="J404" s="11" t="n"/>
      <c r="K404" s="11" t="n"/>
      <c r="L404" s="11" t="n"/>
      <c r="M404" s="11" t="n"/>
      <c r="N404" s="14" t="n"/>
      <c r="O404" s="17" t="n"/>
      <c r="P404" s="14">
        <f>IF(ISBLANK($N404),"",ROUND($N404*$O404,0))</f>
        <v/>
      </c>
      <c r="Q404" s="14">
        <f>IF(ISBLANK($N404),"",$N404+$P404)</f>
        <v/>
      </c>
      <c r="R404" s="11" t="n"/>
      <c r="S404" s="15">
        <f>IF(ISBLANK($A404),"",DATE(YEAR($A404),MONTH($A404),1))</f>
        <v/>
      </c>
    </row>
    <row r="405">
      <c r="A405" s="16" t="n"/>
      <c r="B405" s="11" t="n"/>
      <c r="C405" s="11" t="n"/>
      <c r="D405" s="11" t="n"/>
      <c r="E405" s="11" t="n"/>
      <c r="F405" s="11" t="n"/>
      <c r="G405" s="11" t="n"/>
      <c r="H405" s="11" t="n"/>
      <c r="I405" s="11">
        <f>IF(ISBLANK($H405),"",INDEX(COA_Cashflow!$A$3:$A$200,MATCH($H405,COA_Cashflow!$B$3:$B$200,0)))</f>
        <v/>
      </c>
      <c r="J405" s="11" t="n"/>
      <c r="K405" s="11" t="n"/>
      <c r="L405" s="11" t="n"/>
      <c r="M405" s="11" t="n"/>
      <c r="N405" s="14" t="n"/>
      <c r="O405" s="17" t="n"/>
      <c r="P405" s="14">
        <f>IF(ISBLANK($N405),"",ROUND($N405*$O405,0))</f>
        <v/>
      </c>
      <c r="Q405" s="14">
        <f>IF(ISBLANK($N405),"",$N405+$P405)</f>
        <v/>
      </c>
      <c r="R405" s="11" t="n"/>
      <c r="S405" s="15">
        <f>IF(ISBLANK($A405),"",DATE(YEAR($A405),MONTH($A405),1))</f>
        <v/>
      </c>
    </row>
    <row r="406">
      <c r="A406" s="16" t="n"/>
      <c r="B406" s="11" t="n"/>
      <c r="C406" s="11" t="n"/>
      <c r="D406" s="11" t="n"/>
      <c r="E406" s="11" t="n"/>
      <c r="F406" s="11" t="n"/>
      <c r="G406" s="11" t="n"/>
      <c r="H406" s="11" t="n"/>
      <c r="I406" s="11">
        <f>IF(ISBLANK($H406),"",INDEX(COA_Cashflow!$A$3:$A$200,MATCH($H406,COA_Cashflow!$B$3:$B$200,0)))</f>
        <v/>
      </c>
      <c r="J406" s="11" t="n"/>
      <c r="K406" s="11" t="n"/>
      <c r="L406" s="11" t="n"/>
      <c r="M406" s="11" t="n"/>
      <c r="N406" s="14" t="n"/>
      <c r="O406" s="17" t="n"/>
      <c r="P406" s="14">
        <f>IF(ISBLANK($N406),"",ROUND($N406*$O406,0))</f>
        <v/>
      </c>
      <c r="Q406" s="14">
        <f>IF(ISBLANK($N406),"",$N406+$P406)</f>
        <v/>
      </c>
      <c r="R406" s="11" t="n"/>
      <c r="S406" s="15">
        <f>IF(ISBLANK($A406),"",DATE(YEAR($A406),MONTH($A406),1))</f>
        <v/>
      </c>
    </row>
    <row r="407">
      <c r="A407" s="16" t="n"/>
      <c r="B407" s="11" t="n"/>
      <c r="C407" s="11" t="n"/>
      <c r="D407" s="11" t="n"/>
      <c r="E407" s="11" t="n"/>
      <c r="F407" s="11" t="n"/>
      <c r="G407" s="11" t="n"/>
      <c r="H407" s="11" t="n"/>
      <c r="I407" s="11">
        <f>IF(ISBLANK($H407),"",INDEX(COA_Cashflow!$A$3:$A$200,MATCH($H407,COA_Cashflow!$B$3:$B$200,0)))</f>
        <v/>
      </c>
      <c r="J407" s="11" t="n"/>
      <c r="K407" s="11" t="n"/>
      <c r="L407" s="11" t="n"/>
      <c r="M407" s="11" t="n"/>
      <c r="N407" s="14" t="n"/>
      <c r="O407" s="17" t="n"/>
      <c r="P407" s="14">
        <f>IF(ISBLANK($N407),"",ROUND($N407*$O407,0))</f>
        <v/>
      </c>
      <c r="Q407" s="14">
        <f>IF(ISBLANK($N407),"",$N407+$P407)</f>
        <v/>
      </c>
      <c r="R407" s="11" t="n"/>
      <c r="S407" s="15">
        <f>IF(ISBLANK($A407),"",DATE(YEAR($A407),MONTH($A407),1))</f>
        <v/>
      </c>
    </row>
    <row r="408">
      <c r="A408" s="16" t="n"/>
      <c r="B408" s="11" t="n"/>
      <c r="C408" s="11" t="n"/>
      <c r="D408" s="11" t="n"/>
      <c r="E408" s="11" t="n"/>
      <c r="F408" s="11" t="n"/>
      <c r="G408" s="11" t="n"/>
      <c r="H408" s="11" t="n"/>
      <c r="I408" s="11">
        <f>IF(ISBLANK($H408),"",INDEX(COA_Cashflow!$A$3:$A$200,MATCH($H408,COA_Cashflow!$B$3:$B$200,0)))</f>
        <v/>
      </c>
      <c r="J408" s="11" t="n"/>
      <c r="K408" s="11" t="n"/>
      <c r="L408" s="11" t="n"/>
      <c r="M408" s="11" t="n"/>
      <c r="N408" s="14" t="n"/>
      <c r="O408" s="17" t="n"/>
      <c r="P408" s="14">
        <f>IF(ISBLANK($N408),"",ROUND($N408*$O408,0))</f>
        <v/>
      </c>
      <c r="Q408" s="14">
        <f>IF(ISBLANK($N408),"",$N408+$P408)</f>
        <v/>
      </c>
      <c r="R408" s="11" t="n"/>
      <c r="S408" s="15">
        <f>IF(ISBLANK($A408),"",DATE(YEAR($A408),MONTH($A408),1))</f>
        <v/>
      </c>
    </row>
    <row r="409">
      <c r="A409" s="16" t="n"/>
      <c r="B409" s="11" t="n"/>
      <c r="C409" s="11" t="n"/>
      <c r="D409" s="11" t="n"/>
      <c r="E409" s="11" t="n"/>
      <c r="F409" s="11" t="n"/>
      <c r="G409" s="11" t="n"/>
      <c r="H409" s="11" t="n"/>
      <c r="I409" s="11">
        <f>IF(ISBLANK($H409),"",INDEX(COA_Cashflow!$A$3:$A$200,MATCH($H409,COA_Cashflow!$B$3:$B$200,0)))</f>
        <v/>
      </c>
      <c r="J409" s="11" t="n"/>
      <c r="K409" s="11" t="n"/>
      <c r="L409" s="11" t="n"/>
      <c r="M409" s="11" t="n"/>
      <c r="N409" s="14" t="n"/>
      <c r="O409" s="17" t="n"/>
      <c r="P409" s="14">
        <f>IF(ISBLANK($N409),"",ROUND($N409*$O409,0))</f>
        <v/>
      </c>
      <c r="Q409" s="14">
        <f>IF(ISBLANK($N409),"",$N409+$P409)</f>
        <v/>
      </c>
      <c r="R409" s="11" t="n"/>
      <c r="S409" s="15">
        <f>IF(ISBLANK($A409),"",DATE(YEAR($A409),MONTH($A409),1))</f>
        <v/>
      </c>
    </row>
    <row r="410">
      <c r="A410" s="16" t="n"/>
      <c r="B410" s="11" t="n"/>
      <c r="C410" s="11" t="n"/>
      <c r="D410" s="11" t="n"/>
      <c r="E410" s="11" t="n"/>
      <c r="F410" s="11" t="n"/>
      <c r="G410" s="11" t="n"/>
      <c r="H410" s="11" t="n"/>
      <c r="I410" s="11">
        <f>IF(ISBLANK($H410),"",INDEX(COA_Cashflow!$A$3:$A$200,MATCH($H410,COA_Cashflow!$B$3:$B$200,0)))</f>
        <v/>
      </c>
      <c r="J410" s="11" t="n"/>
      <c r="K410" s="11" t="n"/>
      <c r="L410" s="11" t="n"/>
      <c r="M410" s="11" t="n"/>
      <c r="N410" s="14" t="n"/>
      <c r="O410" s="17" t="n"/>
      <c r="P410" s="14">
        <f>IF(ISBLANK($N410),"",ROUND($N410*$O410,0))</f>
        <v/>
      </c>
      <c r="Q410" s="14">
        <f>IF(ISBLANK($N410),"",$N410+$P410)</f>
        <v/>
      </c>
      <c r="R410" s="11" t="n"/>
      <c r="S410" s="15">
        <f>IF(ISBLANK($A410),"",DATE(YEAR($A410),MONTH($A410),1))</f>
        <v/>
      </c>
    </row>
    <row r="411">
      <c r="A411" s="16" t="n"/>
      <c r="B411" s="11" t="n"/>
      <c r="C411" s="11" t="n"/>
      <c r="D411" s="11" t="n"/>
      <c r="E411" s="11" t="n"/>
      <c r="F411" s="11" t="n"/>
      <c r="G411" s="11" t="n"/>
      <c r="H411" s="11" t="n"/>
      <c r="I411" s="11">
        <f>IF(ISBLANK($H411),"",INDEX(COA_Cashflow!$A$3:$A$200,MATCH($H411,COA_Cashflow!$B$3:$B$200,0)))</f>
        <v/>
      </c>
      <c r="J411" s="11" t="n"/>
      <c r="K411" s="11" t="n"/>
      <c r="L411" s="11" t="n"/>
      <c r="M411" s="11" t="n"/>
      <c r="N411" s="14" t="n"/>
      <c r="O411" s="17" t="n"/>
      <c r="P411" s="14">
        <f>IF(ISBLANK($N411),"",ROUND($N411*$O411,0))</f>
        <v/>
      </c>
      <c r="Q411" s="14">
        <f>IF(ISBLANK($N411),"",$N411+$P411)</f>
        <v/>
      </c>
      <c r="R411" s="11" t="n"/>
      <c r="S411" s="15">
        <f>IF(ISBLANK($A411),"",DATE(YEAR($A411),MONTH($A411),1))</f>
        <v/>
      </c>
    </row>
    <row r="412">
      <c r="A412" s="16" t="n"/>
      <c r="B412" s="11" t="n"/>
      <c r="C412" s="11" t="n"/>
      <c r="D412" s="11" t="n"/>
      <c r="E412" s="11" t="n"/>
      <c r="F412" s="11" t="n"/>
      <c r="G412" s="11" t="n"/>
      <c r="H412" s="11" t="n"/>
      <c r="I412" s="11">
        <f>IF(ISBLANK($H412),"",INDEX(COA_Cashflow!$A$3:$A$200,MATCH($H412,COA_Cashflow!$B$3:$B$200,0)))</f>
        <v/>
      </c>
      <c r="J412" s="11" t="n"/>
      <c r="K412" s="11" t="n"/>
      <c r="L412" s="11" t="n"/>
      <c r="M412" s="11" t="n"/>
      <c r="N412" s="14" t="n"/>
      <c r="O412" s="17" t="n"/>
      <c r="P412" s="14">
        <f>IF(ISBLANK($N412),"",ROUND($N412*$O412,0))</f>
        <v/>
      </c>
      <c r="Q412" s="14">
        <f>IF(ISBLANK($N412),"",$N412+$P412)</f>
        <v/>
      </c>
      <c r="R412" s="11" t="n"/>
      <c r="S412" s="15">
        <f>IF(ISBLANK($A412),"",DATE(YEAR($A412),MONTH($A412),1))</f>
        <v/>
      </c>
    </row>
    <row r="413">
      <c r="A413" s="16" t="n"/>
      <c r="B413" s="11" t="n"/>
      <c r="C413" s="11" t="n"/>
      <c r="D413" s="11" t="n"/>
      <c r="E413" s="11" t="n"/>
      <c r="F413" s="11" t="n"/>
      <c r="G413" s="11" t="n"/>
      <c r="H413" s="11" t="n"/>
      <c r="I413" s="11">
        <f>IF(ISBLANK($H413),"",INDEX(COA_Cashflow!$A$3:$A$200,MATCH($H413,COA_Cashflow!$B$3:$B$200,0)))</f>
        <v/>
      </c>
      <c r="J413" s="11" t="n"/>
      <c r="K413" s="11" t="n"/>
      <c r="L413" s="11" t="n"/>
      <c r="M413" s="11" t="n"/>
      <c r="N413" s="14" t="n"/>
      <c r="O413" s="17" t="n"/>
      <c r="P413" s="14">
        <f>IF(ISBLANK($N413),"",ROUND($N413*$O413,0))</f>
        <v/>
      </c>
      <c r="Q413" s="14">
        <f>IF(ISBLANK($N413),"",$N413+$P413)</f>
        <v/>
      </c>
      <c r="R413" s="11" t="n"/>
      <c r="S413" s="15">
        <f>IF(ISBLANK($A413),"",DATE(YEAR($A413),MONTH($A413),1))</f>
        <v/>
      </c>
    </row>
    <row r="414">
      <c r="A414" s="16" t="n"/>
      <c r="B414" s="11" t="n"/>
      <c r="C414" s="11" t="n"/>
      <c r="D414" s="11" t="n"/>
      <c r="E414" s="11" t="n"/>
      <c r="F414" s="11" t="n"/>
      <c r="G414" s="11" t="n"/>
      <c r="H414" s="11" t="n"/>
      <c r="I414" s="11">
        <f>IF(ISBLANK($H414),"",INDEX(COA_Cashflow!$A$3:$A$200,MATCH($H414,COA_Cashflow!$B$3:$B$200,0)))</f>
        <v/>
      </c>
      <c r="J414" s="11" t="n"/>
      <c r="K414" s="11" t="n"/>
      <c r="L414" s="11" t="n"/>
      <c r="M414" s="11" t="n"/>
      <c r="N414" s="14" t="n"/>
      <c r="O414" s="17" t="n"/>
      <c r="P414" s="14">
        <f>IF(ISBLANK($N414),"",ROUND($N414*$O414,0))</f>
        <v/>
      </c>
      <c r="Q414" s="14">
        <f>IF(ISBLANK($N414),"",$N414+$P414)</f>
        <v/>
      </c>
      <c r="R414" s="11" t="n"/>
      <c r="S414" s="15">
        <f>IF(ISBLANK($A414),"",DATE(YEAR($A414),MONTH($A414),1))</f>
        <v/>
      </c>
    </row>
    <row r="415">
      <c r="A415" s="16" t="n"/>
      <c r="B415" s="11" t="n"/>
      <c r="C415" s="11" t="n"/>
      <c r="D415" s="11" t="n"/>
      <c r="E415" s="11" t="n"/>
      <c r="F415" s="11" t="n"/>
      <c r="G415" s="11" t="n"/>
      <c r="H415" s="11" t="n"/>
      <c r="I415" s="11">
        <f>IF(ISBLANK($H415),"",INDEX(COA_Cashflow!$A$3:$A$200,MATCH($H415,COA_Cashflow!$B$3:$B$200,0)))</f>
        <v/>
      </c>
      <c r="J415" s="11" t="n"/>
      <c r="K415" s="11" t="n"/>
      <c r="L415" s="11" t="n"/>
      <c r="M415" s="11" t="n"/>
      <c r="N415" s="14" t="n"/>
      <c r="O415" s="17" t="n"/>
      <c r="P415" s="14">
        <f>IF(ISBLANK($N415),"",ROUND($N415*$O415,0))</f>
        <v/>
      </c>
      <c r="Q415" s="14">
        <f>IF(ISBLANK($N415),"",$N415+$P415)</f>
        <v/>
      </c>
      <c r="R415" s="11" t="n"/>
      <c r="S415" s="15">
        <f>IF(ISBLANK($A415),"",DATE(YEAR($A415),MONTH($A415),1))</f>
        <v/>
      </c>
    </row>
    <row r="416">
      <c r="A416" s="16" t="n"/>
      <c r="B416" s="11" t="n"/>
      <c r="C416" s="11" t="n"/>
      <c r="D416" s="11" t="n"/>
      <c r="E416" s="11" t="n"/>
      <c r="F416" s="11" t="n"/>
      <c r="G416" s="11" t="n"/>
      <c r="H416" s="11" t="n"/>
      <c r="I416" s="11">
        <f>IF(ISBLANK($H416),"",INDEX(COA_Cashflow!$A$3:$A$200,MATCH($H416,COA_Cashflow!$B$3:$B$200,0)))</f>
        <v/>
      </c>
      <c r="J416" s="11" t="n"/>
      <c r="K416" s="11" t="n"/>
      <c r="L416" s="11" t="n"/>
      <c r="M416" s="11" t="n"/>
      <c r="N416" s="14" t="n"/>
      <c r="O416" s="17" t="n"/>
      <c r="P416" s="14">
        <f>IF(ISBLANK($N416),"",ROUND($N416*$O416,0))</f>
        <v/>
      </c>
      <c r="Q416" s="14">
        <f>IF(ISBLANK($N416),"",$N416+$P416)</f>
        <v/>
      </c>
      <c r="R416" s="11" t="n"/>
      <c r="S416" s="15">
        <f>IF(ISBLANK($A416),"",DATE(YEAR($A416),MONTH($A416),1))</f>
        <v/>
      </c>
    </row>
    <row r="417">
      <c r="A417" s="16" t="n"/>
      <c r="B417" s="11" t="n"/>
      <c r="C417" s="11" t="n"/>
      <c r="D417" s="11" t="n"/>
      <c r="E417" s="11" t="n"/>
      <c r="F417" s="11" t="n"/>
      <c r="G417" s="11" t="n"/>
      <c r="H417" s="11" t="n"/>
      <c r="I417" s="11">
        <f>IF(ISBLANK($H417),"",INDEX(COA_Cashflow!$A$3:$A$200,MATCH($H417,COA_Cashflow!$B$3:$B$200,0)))</f>
        <v/>
      </c>
      <c r="J417" s="11" t="n"/>
      <c r="K417" s="11" t="n"/>
      <c r="L417" s="11" t="n"/>
      <c r="M417" s="11" t="n"/>
      <c r="N417" s="14" t="n"/>
      <c r="O417" s="17" t="n"/>
      <c r="P417" s="14">
        <f>IF(ISBLANK($N417),"",ROUND($N417*$O417,0))</f>
        <v/>
      </c>
      <c r="Q417" s="14">
        <f>IF(ISBLANK($N417),"",$N417+$P417)</f>
        <v/>
      </c>
      <c r="R417" s="11" t="n"/>
      <c r="S417" s="15">
        <f>IF(ISBLANK($A417),"",DATE(YEAR($A417),MONTH($A417),1))</f>
        <v/>
      </c>
    </row>
    <row r="418">
      <c r="A418" s="16" t="n"/>
      <c r="B418" s="11" t="n"/>
      <c r="C418" s="11" t="n"/>
      <c r="D418" s="11" t="n"/>
      <c r="E418" s="11" t="n"/>
      <c r="F418" s="11" t="n"/>
      <c r="G418" s="11" t="n"/>
      <c r="H418" s="11" t="n"/>
      <c r="I418" s="11">
        <f>IF(ISBLANK($H418),"",INDEX(COA_Cashflow!$A$3:$A$200,MATCH($H418,COA_Cashflow!$B$3:$B$200,0)))</f>
        <v/>
      </c>
      <c r="J418" s="11" t="n"/>
      <c r="K418" s="11" t="n"/>
      <c r="L418" s="11" t="n"/>
      <c r="M418" s="11" t="n"/>
      <c r="N418" s="14" t="n"/>
      <c r="O418" s="17" t="n"/>
      <c r="P418" s="14">
        <f>IF(ISBLANK($N418),"",ROUND($N418*$O418,0))</f>
        <v/>
      </c>
      <c r="Q418" s="14">
        <f>IF(ISBLANK($N418),"",$N418+$P418)</f>
        <v/>
      </c>
      <c r="R418" s="11" t="n"/>
      <c r="S418" s="15">
        <f>IF(ISBLANK($A418),"",DATE(YEAR($A418),MONTH($A418),1))</f>
        <v/>
      </c>
    </row>
    <row r="419">
      <c r="A419" s="16" t="n"/>
      <c r="B419" s="11" t="n"/>
      <c r="C419" s="11" t="n"/>
      <c r="D419" s="11" t="n"/>
      <c r="E419" s="11" t="n"/>
      <c r="F419" s="11" t="n"/>
      <c r="G419" s="11" t="n"/>
      <c r="H419" s="11" t="n"/>
      <c r="I419" s="11">
        <f>IF(ISBLANK($H419),"",INDEX(COA_Cashflow!$A$3:$A$200,MATCH($H419,COA_Cashflow!$B$3:$B$200,0)))</f>
        <v/>
      </c>
      <c r="J419" s="11" t="n"/>
      <c r="K419" s="11" t="n"/>
      <c r="L419" s="11" t="n"/>
      <c r="M419" s="11" t="n"/>
      <c r="N419" s="14" t="n"/>
      <c r="O419" s="17" t="n"/>
      <c r="P419" s="14">
        <f>IF(ISBLANK($N419),"",ROUND($N419*$O419,0))</f>
        <v/>
      </c>
      <c r="Q419" s="14">
        <f>IF(ISBLANK($N419),"",$N419+$P419)</f>
        <v/>
      </c>
      <c r="R419" s="11" t="n"/>
      <c r="S419" s="15">
        <f>IF(ISBLANK($A419),"",DATE(YEAR($A419),MONTH($A419),1))</f>
        <v/>
      </c>
    </row>
    <row r="420">
      <c r="A420" s="16" t="n"/>
      <c r="B420" s="11" t="n"/>
      <c r="C420" s="11" t="n"/>
      <c r="D420" s="11" t="n"/>
      <c r="E420" s="11" t="n"/>
      <c r="F420" s="11" t="n"/>
      <c r="G420" s="11" t="n"/>
      <c r="H420" s="11" t="n"/>
      <c r="I420" s="11">
        <f>IF(ISBLANK($H420),"",INDEX(COA_Cashflow!$A$3:$A$200,MATCH($H420,COA_Cashflow!$B$3:$B$200,0)))</f>
        <v/>
      </c>
      <c r="J420" s="11" t="n"/>
      <c r="K420" s="11" t="n"/>
      <c r="L420" s="11" t="n"/>
      <c r="M420" s="11" t="n"/>
      <c r="N420" s="14" t="n"/>
      <c r="O420" s="17" t="n"/>
      <c r="P420" s="14">
        <f>IF(ISBLANK($N420),"",ROUND($N420*$O420,0))</f>
        <v/>
      </c>
      <c r="Q420" s="14">
        <f>IF(ISBLANK($N420),"",$N420+$P420)</f>
        <v/>
      </c>
      <c r="R420" s="11" t="n"/>
      <c r="S420" s="15">
        <f>IF(ISBLANK($A420),"",DATE(YEAR($A420),MONTH($A420),1))</f>
        <v/>
      </c>
    </row>
    <row r="421">
      <c r="A421" s="16" t="n"/>
      <c r="B421" s="11" t="n"/>
      <c r="C421" s="11" t="n"/>
      <c r="D421" s="11" t="n"/>
      <c r="E421" s="11" t="n"/>
      <c r="F421" s="11" t="n"/>
      <c r="G421" s="11" t="n"/>
      <c r="H421" s="11" t="n"/>
      <c r="I421" s="11">
        <f>IF(ISBLANK($H421),"",INDEX(COA_Cashflow!$A$3:$A$200,MATCH($H421,COA_Cashflow!$B$3:$B$200,0)))</f>
        <v/>
      </c>
      <c r="J421" s="11" t="n"/>
      <c r="K421" s="11" t="n"/>
      <c r="L421" s="11" t="n"/>
      <c r="M421" s="11" t="n"/>
      <c r="N421" s="14" t="n"/>
      <c r="O421" s="17" t="n"/>
      <c r="P421" s="14">
        <f>IF(ISBLANK($N421),"",ROUND($N421*$O421,0))</f>
        <v/>
      </c>
      <c r="Q421" s="14">
        <f>IF(ISBLANK($N421),"",$N421+$P421)</f>
        <v/>
      </c>
      <c r="R421" s="11" t="n"/>
      <c r="S421" s="15">
        <f>IF(ISBLANK($A421),"",DATE(YEAR($A421),MONTH($A421),1))</f>
        <v/>
      </c>
    </row>
    <row r="422">
      <c r="A422" s="16" t="n"/>
      <c r="B422" s="11" t="n"/>
      <c r="C422" s="11" t="n"/>
      <c r="D422" s="11" t="n"/>
      <c r="E422" s="11" t="n"/>
      <c r="F422" s="11" t="n"/>
      <c r="G422" s="11" t="n"/>
      <c r="H422" s="11" t="n"/>
      <c r="I422" s="11">
        <f>IF(ISBLANK($H422),"",INDEX(COA_Cashflow!$A$3:$A$200,MATCH($H422,COA_Cashflow!$B$3:$B$200,0)))</f>
        <v/>
      </c>
      <c r="J422" s="11" t="n"/>
      <c r="K422" s="11" t="n"/>
      <c r="L422" s="11" t="n"/>
      <c r="M422" s="11" t="n"/>
      <c r="N422" s="14" t="n"/>
      <c r="O422" s="17" t="n"/>
      <c r="P422" s="14">
        <f>IF(ISBLANK($N422),"",ROUND($N422*$O422,0))</f>
        <v/>
      </c>
      <c r="Q422" s="14">
        <f>IF(ISBLANK($N422),"",$N422+$P422)</f>
        <v/>
      </c>
      <c r="R422" s="11" t="n"/>
      <c r="S422" s="15">
        <f>IF(ISBLANK($A422),"",DATE(YEAR($A422),MONTH($A422),1))</f>
        <v/>
      </c>
    </row>
    <row r="423">
      <c r="A423" s="16" t="n"/>
      <c r="B423" s="11" t="n"/>
      <c r="C423" s="11" t="n"/>
      <c r="D423" s="11" t="n"/>
      <c r="E423" s="11" t="n"/>
      <c r="F423" s="11" t="n"/>
      <c r="G423" s="11" t="n"/>
      <c r="H423" s="11" t="n"/>
      <c r="I423" s="11">
        <f>IF(ISBLANK($H423),"",INDEX(COA_Cashflow!$A$3:$A$200,MATCH($H423,COA_Cashflow!$B$3:$B$200,0)))</f>
        <v/>
      </c>
      <c r="J423" s="11" t="n"/>
      <c r="K423" s="11" t="n"/>
      <c r="L423" s="11" t="n"/>
      <c r="M423" s="11" t="n"/>
      <c r="N423" s="14" t="n"/>
      <c r="O423" s="17" t="n"/>
      <c r="P423" s="14">
        <f>IF(ISBLANK($N423),"",ROUND($N423*$O423,0))</f>
        <v/>
      </c>
      <c r="Q423" s="14">
        <f>IF(ISBLANK($N423),"",$N423+$P423)</f>
        <v/>
      </c>
      <c r="R423" s="11" t="n"/>
      <c r="S423" s="15">
        <f>IF(ISBLANK($A423),"",DATE(YEAR($A423),MONTH($A423),1))</f>
        <v/>
      </c>
    </row>
    <row r="424">
      <c r="A424" s="16" t="n"/>
      <c r="B424" s="11" t="n"/>
      <c r="C424" s="11" t="n"/>
      <c r="D424" s="11" t="n"/>
      <c r="E424" s="11" t="n"/>
      <c r="F424" s="11" t="n"/>
      <c r="G424" s="11" t="n"/>
      <c r="H424" s="11" t="n"/>
      <c r="I424" s="11">
        <f>IF(ISBLANK($H424),"",INDEX(COA_Cashflow!$A$3:$A$200,MATCH($H424,COA_Cashflow!$B$3:$B$200,0)))</f>
        <v/>
      </c>
      <c r="J424" s="11" t="n"/>
      <c r="K424" s="11" t="n"/>
      <c r="L424" s="11" t="n"/>
      <c r="M424" s="11" t="n"/>
      <c r="N424" s="14" t="n"/>
      <c r="O424" s="17" t="n"/>
      <c r="P424" s="14">
        <f>IF(ISBLANK($N424),"",ROUND($N424*$O424,0))</f>
        <v/>
      </c>
      <c r="Q424" s="14">
        <f>IF(ISBLANK($N424),"",$N424+$P424)</f>
        <v/>
      </c>
      <c r="R424" s="11" t="n"/>
      <c r="S424" s="15">
        <f>IF(ISBLANK($A424),"",DATE(YEAR($A424),MONTH($A424),1))</f>
        <v/>
      </c>
    </row>
    <row r="425">
      <c r="A425" s="16" t="n"/>
      <c r="B425" s="11" t="n"/>
      <c r="C425" s="11" t="n"/>
      <c r="D425" s="11" t="n"/>
      <c r="E425" s="11" t="n"/>
      <c r="F425" s="11" t="n"/>
      <c r="G425" s="11" t="n"/>
      <c r="H425" s="11" t="n"/>
      <c r="I425" s="11">
        <f>IF(ISBLANK($H425),"",INDEX(COA_Cashflow!$A$3:$A$200,MATCH($H425,COA_Cashflow!$B$3:$B$200,0)))</f>
        <v/>
      </c>
      <c r="J425" s="11" t="n"/>
      <c r="K425" s="11" t="n"/>
      <c r="L425" s="11" t="n"/>
      <c r="M425" s="11" t="n"/>
      <c r="N425" s="14" t="n"/>
      <c r="O425" s="17" t="n"/>
      <c r="P425" s="14">
        <f>IF(ISBLANK($N425),"",ROUND($N425*$O425,0))</f>
        <v/>
      </c>
      <c r="Q425" s="14">
        <f>IF(ISBLANK($N425),"",$N425+$P425)</f>
        <v/>
      </c>
      <c r="R425" s="11" t="n"/>
      <c r="S425" s="15">
        <f>IF(ISBLANK($A425),"",DATE(YEAR($A425),MONTH($A425),1))</f>
        <v/>
      </c>
    </row>
    <row r="426">
      <c r="A426" s="16" t="n"/>
      <c r="B426" s="11" t="n"/>
      <c r="C426" s="11" t="n"/>
      <c r="D426" s="11" t="n"/>
      <c r="E426" s="11" t="n"/>
      <c r="F426" s="11" t="n"/>
      <c r="G426" s="11" t="n"/>
      <c r="H426" s="11" t="n"/>
      <c r="I426" s="11">
        <f>IF(ISBLANK($H426),"",INDEX(COA_Cashflow!$A$3:$A$200,MATCH($H426,COA_Cashflow!$B$3:$B$200,0)))</f>
        <v/>
      </c>
      <c r="J426" s="11" t="n"/>
      <c r="K426" s="11" t="n"/>
      <c r="L426" s="11" t="n"/>
      <c r="M426" s="11" t="n"/>
      <c r="N426" s="14" t="n"/>
      <c r="O426" s="17" t="n"/>
      <c r="P426" s="14">
        <f>IF(ISBLANK($N426),"",ROUND($N426*$O426,0))</f>
        <v/>
      </c>
      <c r="Q426" s="14">
        <f>IF(ISBLANK($N426),"",$N426+$P426)</f>
        <v/>
      </c>
      <c r="R426" s="11" t="n"/>
      <c r="S426" s="15">
        <f>IF(ISBLANK($A426),"",DATE(YEAR($A426),MONTH($A426),1))</f>
        <v/>
      </c>
    </row>
    <row r="427">
      <c r="A427" s="16" t="n"/>
      <c r="B427" s="11" t="n"/>
      <c r="C427" s="11" t="n"/>
      <c r="D427" s="11" t="n"/>
      <c r="E427" s="11" t="n"/>
      <c r="F427" s="11" t="n"/>
      <c r="G427" s="11" t="n"/>
      <c r="H427" s="11" t="n"/>
      <c r="I427" s="11">
        <f>IF(ISBLANK($H427),"",INDEX(COA_Cashflow!$A$3:$A$200,MATCH($H427,COA_Cashflow!$B$3:$B$200,0)))</f>
        <v/>
      </c>
      <c r="J427" s="11" t="n"/>
      <c r="K427" s="11" t="n"/>
      <c r="L427" s="11" t="n"/>
      <c r="M427" s="11" t="n"/>
      <c r="N427" s="14" t="n"/>
      <c r="O427" s="17" t="n"/>
      <c r="P427" s="14">
        <f>IF(ISBLANK($N427),"",ROUND($N427*$O427,0))</f>
        <v/>
      </c>
      <c r="Q427" s="14">
        <f>IF(ISBLANK($N427),"",$N427+$P427)</f>
        <v/>
      </c>
      <c r="R427" s="11" t="n"/>
      <c r="S427" s="15">
        <f>IF(ISBLANK($A427),"",DATE(YEAR($A427),MONTH($A427),1))</f>
        <v/>
      </c>
    </row>
    <row r="428">
      <c r="A428" s="16" t="n"/>
      <c r="B428" s="11" t="n"/>
      <c r="C428" s="11" t="n"/>
      <c r="D428" s="11" t="n"/>
      <c r="E428" s="11" t="n"/>
      <c r="F428" s="11" t="n"/>
      <c r="G428" s="11" t="n"/>
      <c r="H428" s="11" t="n"/>
      <c r="I428" s="11">
        <f>IF(ISBLANK($H428),"",INDEX(COA_Cashflow!$A$3:$A$200,MATCH($H428,COA_Cashflow!$B$3:$B$200,0)))</f>
        <v/>
      </c>
      <c r="J428" s="11" t="n"/>
      <c r="K428" s="11" t="n"/>
      <c r="L428" s="11" t="n"/>
      <c r="M428" s="11" t="n"/>
      <c r="N428" s="14" t="n"/>
      <c r="O428" s="17" t="n"/>
      <c r="P428" s="14">
        <f>IF(ISBLANK($N428),"",ROUND($N428*$O428,0))</f>
        <v/>
      </c>
      <c r="Q428" s="14">
        <f>IF(ISBLANK($N428),"",$N428+$P428)</f>
        <v/>
      </c>
      <c r="R428" s="11" t="n"/>
      <c r="S428" s="15">
        <f>IF(ISBLANK($A428),"",DATE(YEAR($A428),MONTH($A428),1))</f>
        <v/>
      </c>
    </row>
    <row r="429">
      <c r="A429" s="16" t="n"/>
      <c r="B429" s="11" t="n"/>
      <c r="C429" s="11" t="n"/>
      <c r="D429" s="11" t="n"/>
      <c r="E429" s="11" t="n"/>
      <c r="F429" s="11" t="n"/>
      <c r="G429" s="11" t="n"/>
      <c r="H429" s="11" t="n"/>
      <c r="I429" s="11">
        <f>IF(ISBLANK($H429),"",INDEX(COA_Cashflow!$A$3:$A$200,MATCH($H429,COA_Cashflow!$B$3:$B$200,0)))</f>
        <v/>
      </c>
      <c r="J429" s="11" t="n"/>
      <c r="K429" s="11" t="n"/>
      <c r="L429" s="11" t="n"/>
      <c r="M429" s="11" t="n"/>
      <c r="N429" s="14" t="n"/>
      <c r="O429" s="17" t="n"/>
      <c r="P429" s="14">
        <f>IF(ISBLANK($N429),"",ROUND($N429*$O429,0))</f>
        <v/>
      </c>
      <c r="Q429" s="14">
        <f>IF(ISBLANK($N429),"",$N429+$P429)</f>
        <v/>
      </c>
      <c r="R429" s="11" t="n"/>
      <c r="S429" s="15">
        <f>IF(ISBLANK($A429),"",DATE(YEAR($A429),MONTH($A429),1))</f>
        <v/>
      </c>
    </row>
    <row r="430">
      <c r="A430" s="16" t="n"/>
      <c r="B430" s="11" t="n"/>
      <c r="C430" s="11" t="n"/>
      <c r="D430" s="11" t="n"/>
      <c r="E430" s="11" t="n"/>
      <c r="F430" s="11" t="n"/>
      <c r="G430" s="11" t="n"/>
      <c r="H430" s="11" t="n"/>
      <c r="I430" s="11">
        <f>IF(ISBLANK($H430),"",INDEX(COA_Cashflow!$A$3:$A$200,MATCH($H430,COA_Cashflow!$B$3:$B$200,0)))</f>
        <v/>
      </c>
      <c r="J430" s="11" t="n"/>
      <c r="K430" s="11" t="n"/>
      <c r="L430" s="11" t="n"/>
      <c r="M430" s="11" t="n"/>
      <c r="N430" s="14" t="n"/>
      <c r="O430" s="17" t="n"/>
      <c r="P430" s="14">
        <f>IF(ISBLANK($N430),"",ROUND($N430*$O430,0))</f>
        <v/>
      </c>
      <c r="Q430" s="14">
        <f>IF(ISBLANK($N430),"",$N430+$P430)</f>
        <v/>
      </c>
      <c r="R430" s="11" t="n"/>
      <c r="S430" s="15">
        <f>IF(ISBLANK($A430),"",DATE(YEAR($A430),MONTH($A430),1))</f>
        <v/>
      </c>
    </row>
    <row r="431">
      <c r="A431" s="16" t="n"/>
      <c r="B431" s="11" t="n"/>
      <c r="C431" s="11" t="n"/>
      <c r="D431" s="11" t="n"/>
      <c r="E431" s="11" t="n"/>
      <c r="F431" s="11" t="n"/>
      <c r="G431" s="11" t="n"/>
      <c r="H431" s="11" t="n"/>
      <c r="I431" s="11">
        <f>IF(ISBLANK($H431),"",INDEX(COA_Cashflow!$A$3:$A$200,MATCH($H431,COA_Cashflow!$B$3:$B$200,0)))</f>
        <v/>
      </c>
      <c r="J431" s="11" t="n"/>
      <c r="K431" s="11" t="n"/>
      <c r="L431" s="11" t="n"/>
      <c r="M431" s="11" t="n"/>
      <c r="N431" s="14" t="n"/>
      <c r="O431" s="17" t="n"/>
      <c r="P431" s="14">
        <f>IF(ISBLANK($N431),"",ROUND($N431*$O431,0))</f>
        <v/>
      </c>
      <c r="Q431" s="14">
        <f>IF(ISBLANK($N431),"",$N431+$P431)</f>
        <v/>
      </c>
      <c r="R431" s="11" t="n"/>
      <c r="S431" s="15">
        <f>IF(ISBLANK($A431),"",DATE(YEAR($A431),MONTH($A431),1))</f>
        <v/>
      </c>
    </row>
    <row r="432">
      <c r="A432" s="16" t="n"/>
      <c r="B432" s="11" t="n"/>
      <c r="C432" s="11" t="n"/>
      <c r="D432" s="11" t="n"/>
      <c r="E432" s="11" t="n"/>
      <c r="F432" s="11" t="n"/>
      <c r="G432" s="11" t="n"/>
      <c r="H432" s="11" t="n"/>
      <c r="I432" s="11">
        <f>IF(ISBLANK($H432),"",INDEX(COA_Cashflow!$A$3:$A$200,MATCH($H432,COA_Cashflow!$B$3:$B$200,0)))</f>
        <v/>
      </c>
      <c r="J432" s="11" t="n"/>
      <c r="K432" s="11" t="n"/>
      <c r="L432" s="11" t="n"/>
      <c r="M432" s="11" t="n"/>
      <c r="N432" s="14" t="n"/>
      <c r="O432" s="17" t="n"/>
      <c r="P432" s="14">
        <f>IF(ISBLANK($N432),"",ROUND($N432*$O432,0))</f>
        <v/>
      </c>
      <c r="Q432" s="14">
        <f>IF(ISBLANK($N432),"",$N432+$P432)</f>
        <v/>
      </c>
      <c r="R432" s="11" t="n"/>
      <c r="S432" s="15">
        <f>IF(ISBLANK($A432),"",DATE(YEAR($A432),MONTH($A432),1))</f>
        <v/>
      </c>
    </row>
    <row r="433">
      <c r="A433" s="16" t="n"/>
      <c r="B433" s="11" t="n"/>
      <c r="C433" s="11" t="n"/>
      <c r="D433" s="11" t="n"/>
      <c r="E433" s="11" t="n"/>
      <c r="F433" s="11" t="n"/>
      <c r="G433" s="11" t="n"/>
      <c r="H433" s="11" t="n"/>
      <c r="I433" s="11">
        <f>IF(ISBLANK($H433),"",INDEX(COA_Cashflow!$A$3:$A$200,MATCH($H433,COA_Cashflow!$B$3:$B$200,0)))</f>
        <v/>
      </c>
      <c r="J433" s="11" t="n"/>
      <c r="K433" s="11" t="n"/>
      <c r="L433" s="11" t="n"/>
      <c r="M433" s="11" t="n"/>
      <c r="N433" s="14" t="n"/>
      <c r="O433" s="17" t="n"/>
      <c r="P433" s="14">
        <f>IF(ISBLANK($N433),"",ROUND($N433*$O433,0))</f>
        <v/>
      </c>
      <c r="Q433" s="14">
        <f>IF(ISBLANK($N433),"",$N433+$P433)</f>
        <v/>
      </c>
      <c r="R433" s="11" t="n"/>
      <c r="S433" s="15">
        <f>IF(ISBLANK($A433),"",DATE(YEAR($A433),MONTH($A433),1))</f>
        <v/>
      </c>
    </row>
    <row r="434">
      <c r="A434" s="16" t="n"/>
      <c r="B434" s="11" t="n"/>
      <c r="C434" s="11" t="n"/>
      <c r="D434" s="11" t="n"/>
      <c r="E434" s="11" t="n"/>
      <c r="F434" s="11" t="n"/>
      <c r="G434" s="11" t="n"/>
      <c r="H434" s="11" t="n"/>
      <c r="I434" s="11">
        <f>IF(ISBLANK($H434),"",INDEX(COA_Cashflow!$A$3:$A$200,MATCH($H434,COA_Cashflow!$B$3:$B$200,0)))</f>
        <v/>
      </c>
      <c r="J434" s="11" t="n"/>
      <c r="K434" s="11" t="n"/>
      <c r="L434" s="11" t="n"/>
      <c r="M434" s="11" t="n"/>
      <c r="N434" s="14" t="n"/>
      <c r="O434" s="17" t="n"/>
      <c r="P434" s="14">
        <f>IF(ISBLANK($N434),"",ROUND($N434*$O434,0))</f>
        <v/>
      </c>
      <c r="Q434" s="14">
        <f>IF(ISBLANK($N434),"",$N434+$P434)</f>
        <v/>
      </c>
      <c r="R434" s="11" t="n"/>
      <c r="S434" s="15">
        <f>IF(ISBLANK($A434),"",DATE(YEAR($A434),MONTH($A434),1))</f>
        <v/>
      </c>
    </row>
    <row r="435">
      <c r="A435" s="16" t="n"/>
      <c r="B435" s="11" t="n"/>
      <c r="C435" s="11" t="n"/>
      <c r="D435" s="11" t="n"/>
      <c r="E435" s="11" t="n"/>
      <c r="F435" s="11" t="n"/>
      <c r="G435" s="11" t="n"/>
      <c r="H435" s="11" t="n"/>
      <c r="I435" s="11">
        <f>IF(ISBLANK($H435),"",INDEX(COA_Cashflow!$A$3:$A$200,MATCH($H435,COA_Cashflow!$B$3:$B$200,0)))</f>
        <v/>
      </c>
      <c r="J435" s="11" t="n"/>
      <c r="K435" s="11" t="n"/>
      <c r="L435" s="11" t="n"/>
      <c r="M435" s="11" t="n"/>
      <c r="N435" s="14" t="n"/>
      <c r="O435" s="17" t="n"/>
      <c r="P435" s="14">
        <f>IF(ISBLANK($N435),"",ROUND($N435*$O435,0))</f>
        <v/>
      </c>
      <c r="Q435" s="14">
        <f>IF(ISBLANK($N435),"",$N435+$P435)</f>
        <v/>
      </c>
      <c r="R435" s="11" t="n"/>
      <c r="S435" s="15">
        <f>IF(ISBLANK($A435),"",DATE(YEAR($A435),MONTH($A435),1))</f>
        <v/>
      </c>
    </row>
    <row r="436">
      <c r="A436" s="16" t="n"/>
      <c r="B436" s="11" t="n"/>
      <c r="C436" s="11" t="n"/>
      <c r="D436" s="11" t="n"/>
      <c r="E436" s="11" t="n"/>
      <c r="F436" s="11" t="n"/>
      <c r="G436" s="11" t="n"/>
      <c r="H436" s="11" t="n"/>
      <c r="I436" s="11">
        <f>IF(ISBLANK($H436),"",INDEX(COA_Cashflow!$A$3:$A$200,MATCH($H436,COA_Cashflow!$B$3:$B$200,0)))</f>
        <v/>
      </c>
      <c r="J436" s="11" t="n"/>
      <c r="K436" s="11" t="n"/>
      <c r="L436" s="11" t="n"/>
      <c r="M436" s="11" t="n"/>
      <c r="N436" s="14" t="n"/>
      <c r="O436" s="17" t="n"/>
      <c r="P436" s="14">
        <f>IF(ISBLANK($N436),"",ROUND($N436*$O436,0))</f>
        <v/>
      </c>
      <c r="Q436" s="14">
        <f>IF(ISBLANK($N436),"",$N436+$P436)</f>
        <v/>
      </c>
      <c r="R436" s="11" t="n"/>
      <c r="S436" s="15">
        <f>IF(ISBLANK($A436),"",DATE(YEAR($A436),MONTH($A436),1))</f>
        <v/>
      </c>
    </row>
    <row r="437">
      <c r="A437" s="16" t="n"/>
      <c r="B437" s="11" t="n"/>
      <c r="C437" s="11" t="n"/>
      <c r="D437" s="11" t="n"/>
      <c r="E437" s="11" t="n"/>
      <c r="F437" s="11" t="n"/>
      <c r="G437" s="11" t="n"/>
      <c r="H437" s="11" t="n"/>
      <c r="I437" s="11">
        <f>IF(ISBLANK($H437),"",INDEX(COA_Cashflow!$A$3:$A$200,MATCH($H437,COA_Cashflow!$B$3:$B$200,0)))</f>
        <v/>
      </c>
      <c r="J437" s="11" t="n"/>
      <c r="K437" s="11" t="n"/>
      <c r="L437" s="11" t="n"/>
      <c r="M437" s="11" t="n"/>
      <c r="N437" s="14" t="n"/>
      <c r="O437" s="17" t="n"/>
      <c r="P437" s="14">
        <f>IF(ISBLANK($N437),"",ROUND($N437*$O437,0))</f>
        <v/>
      </c>
      <c r="Q437" s="14">
        <f>IF(ISBLANK($N437),"",$N437+$P437)</f>
        <v/>
      </c>
      <c r="R437" s="11" t="n"/>
      <c r="S437" s="15">
        <f>IF(ISBLANK($A437),"",DATE(YEAR($A437),MONTH($A437),1))</f>
        <v/>
      </c>
    </row>
    <row r="438">
      <c r="A438" s="16" t="n"/>
      <c r="B438" s="11" t="n"/>
      <c r="C438" s="11" t="n"/>
      <c r="D438" s="11" t="n"/>
      <c r="E438" s="11" t="n"/>
      <c r="F438" s="11" t="n"/>
      <c r="G438" s="11" t="n"/>
      <c r="H438" s="11" t="n"/>
      <c r="I438" s="11">
        <f>IF(ISBLANK($H438),"",INDEX(COA_Cashflow!$A$3:$A$200,MATCH($H438,COA_Cashflow!$B$3:$B$200,0)))</f>
        <v/>
      </c>
      <c r="J438" s="11" t="n"/>
      <c r="K438" s="11" t="n"/>
      <c r="L438" s="11" t="n"/>
      <c r="M438" s="11" t="n"/>
      <c r="N438" s="14" t="n"/>
      <c r="O438" s="17" t="n"/>
      <c r="P438" s="14">
        <f>IF(ISBLANK($N438),"",ROUND($N438*$O438,0))</f>
        <v/>
      </c>
      <c r="Q438" s="14">
        <f>IF(ISBLANK($N438),"",$N438+$P438)</f>
        <v/>
      </c>
      <c r="R438" s="11" t="n"/>
      <c r="S438" s="15">
        <f>IF(ISBLANK($A438),"",DATE(YEAR($A438),MONTH($A438),1))</f>
        <v/>
      </c>
    </row>
    <row r="439">
      <c r="A439" s="16" t="n"/>
      <c r="B439" s="11" t="n"/>
      <c r="C439" s="11" t="n"/>
      <c r="D439" s="11" t="n"/>
      <c r="E439" s="11" t="n"/>
      <c r="F439" s="11" t="n"/>
      <c r="G439" s="11" t="n"/>
      <c r="H439" s="11" t="n"/>
      <c r="I439" s="11">
        <f>IF(ISBLANK($H439),"",INDEX(COA_Cashflow!$A$3:$A$200,MATCH($H439,COA_Cashflow!$B$3:$B$200,0)))</f>
        <v/>
      </c>
      <c r="J439" s="11" t="n"/>
      <c r="K439" s="11" t="n"/>
      <c r="L439" s="11" t="n"/>
      <c r="M439" s="11" t="n"/>
      <c r="N439" s="14" t="n"/>
      <c r="O439" s="17" t="n"/>
      <c r="P439" s="14">
        <f>IF(ISBLANK($N439),"",ROUND($N439*$O439,0))</f>
        <v/>
      </c>
      <c r="Q439" s="14">
        <f>IF(ISBLANK($N439),"",$N439+$P439)</f>
        <v/>
      </c>
      <c r="R439" s="11" t="n"/>
      <c r="S439" s="15">
        <f>IF(ISBLANK($A439),"",DATE(YEAR($A439),MONTH($A439),1))</f>
        <v/>
      </c>
    </row>
    <row r="440">
      <c r="A440" s="16" t="n"/>
      <c r="B440" s="11" t="n"/>
      <c r="C440" s="11" t="n"/>
      <c r="D440" s="11" t="n"/>
      <c r="E440" s="11" t="n"/>
      <c r="F440" s="11" t="n"/>
      <c r="G440" s="11" t="n"/>
      <c r="H440" s="11" t="n"/>
      <c r="I440" s="11">
        <f>IF(ISBLANK($H440),"",INDEX(COA_Cashflow!$A$3:$A$200,MATCH($H440,COA_Cashflow!$B$3:$B$200,0)))</f>
        <v/>
      </c>
      <c r="J440" s="11" t="n"/>
      <c r="K440" s="11" t="n"/>
      <c r="L440" s="11" t="n"/>
      <c r="M440" s="11" t="n"/>
      <c r="N440" s="14" t="n"/>
      <c r="O440" s="17" t="n"/>
      <c r="P440" s="14">
        <f>IF(ISBLANK($N440),"",ROUND($N440*$O440,0))</f>
        <v/>
      </c>
      <c r="Q440" s="14">
        <f>IF(ISBLANK($N440),"",$N440+$P440)</f>
        <v/>
      </c>
      <c r="R440" s="11" t="n"/>
      <c r="S440" s="15">
        <f>IF(ISBLANK($A440),"",DATE(YEAR($A440),MONTH($A440),1))</f>
        <v/>
      </c>
    </row>
    <row r="441">
      <c r="A441" s="16" t="n"/>
      <c r="B441" s="11" t="n"/>
      <c r="C441" s="11" t="n"/>
      <c r="D441" s="11" t="n"/>
      <c r="E441" s="11" t="n"/>
      <c r="F441" s="11" t="n"/>
      <c r="G441" s="11" t="n"/>
      <c r="H441" s="11" t="n"/>
      <c r="I441" s="11">
        <f>IF(ISBLANK($H441),"",INDEX(COA_Cashflow!$A$3:$A$200,MATCH($H441,COA_Cashflow!$B$3:$B$200,0)))</f>
        <v/>
      </c>
      <c r="J441" s="11" t="n"/>
      <c r="K441" s="11" t="n"/>
      <c r="L441" s="11" t="n"/>
      <c r="M441" s="11" t="n"/>
      <c r="N441" s="14" t="n"/>
      <c r="O441" s="17" t="n"/>
      <c r="P441" s="14">
        <f>IF(ISBLANK($N441),"",ROUND($N441*$O441,0))</f>
        <v/>
      </c>
      <c r="Q441" s="14">
        <f>IF(ISBLANK($N441),"",$N441+$P441)</f>
        <v/>
      </c>
      <c r="R441" s="11" t="n"/>
      <c r="S441" s="15">
        <f>IF(ISBLANK($A441),"",DATE(YEAR($A441),MONTH($A441),1))</f>
        <v/>
      </c>
    </row>
    <row r="442">
      <c r="A442" s="16" t="n"/>
      <c r="B442" s="11" t="n"/>
      <c r="C442" s="11" t="n"/>
      <c r="D442" s="11" t="n"/>
      <c r="E442" s="11" t="n"/>
      <c r="F442" s="11" t="n"/>
      <c r="G442" s="11" t="n"/>
      <c r="H442" s="11" t="n"/>
      <c r="I442" s="11">
        <f>IF(ISBLANK($H442),"",INDEX(COA_Cashflow!$A$3:$A$200,MATCH($H442,COA_Cashflow!$B$3:$B$200,0)))</f>
        <v/>
      </c>
      <c r="J442" s="11" t="n"/>
      <c r="K442" s="11" t="n"/>
      <c r="L442" s="11" t="n"/>
      <c r="M442" s="11" t="n"/>
      <c r="N442" s="14" t="n"/>
      <c r="O442" s="17" t="n"/>
      <c r="P442" s="14">
        <f>IF(ISBLANK($N442),"",ROUND($N442*$O442,0))</f>
        <v/>
      </c>
      <c r="Q442" s="14">
        <f>IF(ISBLANK($N442),"",$N442+$P442)</f>
        <v/>
      </c>
      <c r="R442" s="11" t="n"/>
      <c r="S442" s="15">
        <f>IF(ISBLANK($A442),"",DATE(YEAR($A442),MONTH($A442),1))</f>
        <v/>
      </c>
    </row>
    <row r="443">
      <c r="A443" s="16" t="n"/>
      <c r="B443" s="11" t="n"/>
      <c r="C443" s="11" t="n"/>
      <c r="D443" s="11" t="n"/>
      <c r="E443" s="11" t="n"/>
      <c r="F443" s="11" t="n"/>
      <c r="G443" s="11" t="n"/>
      <c r="H443" s="11" t="n"/>
      <c r="I443" s="11">
        <f>IF(ISBLANK($H443),"",INDEX(COA_Cashflow!$A$3:$A$200,MATCH($H443,COA_Cashflow!$B$3:$B$200,0)))</f>
        <v/>
      </c>
      <c r="J443" s="11" t="n"/>
      <c r="K443" s="11" t="n"/>
      <c r="L443" s="11" t="n"/>
      <c r="M443" s="11" t="n"/>
      <c r="N443" s="14" t="n"/>
      <c r="O443" s="17" t="n"/>
      <c r="P443" s="14">
        <f>IF(ISBLANK($N443),"",ROUND($N443*$O443,0))</f>
        <v/>
      </c>
      <c r="Q443" s="14">
        <f>IF(ISBLANK($N443),"",$N443+$P443)</f>
        <v/>
      </c>
      <c r="R443" s="11" t="n"/>
      <c r="S443" s="15">
        <f>IF(ISBLANK($A443),"",DATE(YEAR($A443),MONTH($A443),1))</f>
        <v/>
      </c>
    </row>
    <row r="444">
      <c r="A444" s="16" t="n"/>
      <c r="B444" s="11" t="n"/>
      <c r="C444" s="11" t="n"/>
      <c r="D444" s="11" t="n"/>
      <c r="E444" s="11" t="n"/>
      <c r="F444" s="11" t="n"/>
      <c r="G444" s="11" t="n"/>
      <c r="H444" s="11" t="n"/>
      <c r="I444" s="11">
        <f>IF(ISBLANK($H444),"",INDEX(COA_Cashflow!$A$3:$A$200,MATCH($H444,COA_Cashflow!$B$3:$B$200,0)))</f>
        <v/>
      </c>
      <c r="J444" s="11" t="n"/>
      <c r="K444" s="11" t="n"/>
      <c r="L444" s="11" t="n"/>
      <c r="M444" s="11" t="n"/>
      <c r="N444" s="14" t="n"/>
      <c r="O444" s="17" t="n"/>
      <c r="P444" s="14">
        <f>IF(ISBLANK($N444),"",ROUND($N444*$O444,0))</f>
        <v/>
      </c>
      <c r="Q444" s="14">
        <f>IF(ISBLANK($N444),"",$N444+$P444)</f>
        <v/>
      </c>
      <c r="R444" s="11" t="n"/>
      <c r="S444" s="15">
        <f>IF(ISBLANK($A444),"",DATE(YEAR($A444),MONTH($A444),1))</f>
        <v/>
      </c>
    </row>
    <row r="445">
      <c r="A445" s="16" t="n"/>
      <c r="B445" s="11" t="n"/>
      <c r="C445" s="11" t="n"/>
      <c r="D445" s="11" t="n"/>
      <c r="E445" s="11" t="n"/>
      <c r="F445" s="11" t="n"/>
      <c r="G445" s="11" t="n"/>
      <c r="H445" s="11" t="n"/>
      <c r="I445" s="11">
        <f>IF(ISBLANK($H445),"",INDEX(COA_Cashflow!$A$3:$A$200,MATCH($H445,COA_Cashflow!$B$3:$B$200,0)))</f>
        <v/>
      </c>
      <c r="J445" s="11" t="n"/>
      <c r="K445" s="11" t="n"/>
      <c r="L445" s="11" t="n"/>
      <c r="M445" s="11" t="n"/>
      <c r="N445" s="14" t="n"/>
      <c r="O445" s="17" t="n"/>
      <c r="P445" s="14">
        <f>IF(ISBLANK($N445),"",ROUND($N445*$O445,0))</f>
        <v/>
      </c>
      <c r="Q445" s="14">
        <f>IF(ISBLANK($N445),"",$N445+$P445)</f>
        <v/>
      </c>
      <c r="R445" s="11" t="n"/>
      <c r="S445" s="15">
        <f>IF(ISBLANK($A445),"",DATE(YEAR($A445),MONTH($A445),1))</f>
        <v/>
      </c>
    </row>
    <row r="446">
      <c r="A446" s="16" t="n"/>
      <c r="B446" s="11" t="n"/>
      <c r="C446" s="11" t="n"/>
      <c r="D446" s="11" t="n"/>
      <c r="E446" s="11" t="n"/>
      <c r="F446" s="11" t="n"/>
      <c r="G446" s="11" t="n"/>
      <c r="H446" s="11" t="n"/>
      <c r="I446" s="11">
        <f>IF(ISBLANK($H446),"",INDEX(COA_Cashflow!$A$3:$A$200,MATCH($H446,COA_Cashflow!$B$3:$B$200,0)))</f>
        <v/>
      </c>
      <c r="J446" s="11" t="n"/>
      <c r="K446" s="11" t="n"/>
      <c r="L446" s="11" t="n"/>
      <c r="M446" s="11" t="n"/>
      <c r="N446" s="14" t="n"/>
      <c r="O446" s="17" t="n"/>
      <c r="P446" s="14">
        <f>IF(ISBLANK($N446),"",ROUND($N446*$O446,0))</f>
        <v/>
      </c>
      <c r="Q446" s="14">
        <f>IF(ISBLANK($N446),"",$N446+$P446)</f>
        <v/>
      </c>
      <c r="R446" s="11" t="n"/>
      <c r="S446" s="15">
        <f>IF(ISBLANK($A446),"",DATE(YEAR($A446),MONTH($A446),1))</f>
        <v/>
      </c>
    </row>
    <row r="447">
      <c r="A447" s="16" t="n"/>
      <c r="B447" s="11" t="n"/>
      <c r="C447" s="11" t="n"/>
      <c r="D447" s="11" t="n"/>
      <c r="E447" s="11" t="n"/>
      <c r="F447" s="11" t="n"/>
      <c r="G447" s="11" t="n"/>
      <c r="H447" s="11" t="n"/>
      <c r="I447" s="11">
        <f>IF(ISBLANK($H447),"",INDEX(COA_Cashflow!$A$3:$A$200,MATCH($H447,COA_Cashflow!$B$3:$B$200,0)))</f>
        <v/>
      </c>
      <c r="J447" s="11" t="n"/>
      <c r="K447" s="11" t="n"/>
      <c r="L447" s="11" t="n"/>
      <c r="M447" s="11" t="n"/>
      <c r="N447" s="14" t="n"/>
      <c r="O447" s="17" t="n"/>
      <c r="P447" s="14">
        <f>IF(ISBLANK($N447),"",ROUND($N447*$O447,0))</f>
        <v/>
      </c>
      <c r="Q447" s="14">
        <f>IF(ISBLANK($N447),"",$N447+$P447)</f>
        <v/>
      </c>
      <c r="R447" s="11" t="n"/>
      <c r="S447" s="15">
        <f>IF(ISBLANK($A447),"",DATE(YEAR($A447),MONTH($A447),1))</f>
        <v/>
      </c>
    </row>
    <row r="448">
      <c r="A448" s="16" t="n"/>
      <c r="B448" s="11" t="n"/>
      <c r="C448" s="11" t="n"/>
      <c r="D448" s="11" t="n"/>
      <c r="E448" s="11" t="n"/>
      <c r="F448" s="11" t="n"/>
      <c r="G448" s="11" t="n"/>
      <c r="H448" s="11" t="n"/>
      <c r="I448" s="11">
        <f>IF(ISBLANK($H448),"",INDEX(COA_Cashflow!$A$3:$A$200,MATCH($H448,COA_Cashflow!$B$3:$B$200,0)))</f>
        <v/>
      </c>
      <c r="J448" s="11" t="n"/>
      <c r="K448" s="11" t="n"/>
      <c r="L448" s="11" t="n"/>
      <c r="M448" s="11" t="n"/>
      <c r="N448" s="14" t="n"/>
      <c r="O448" s="17" t="n"/>
      <c r="P448" s="14">
        <f>IF(ISBLANK($N448),"",ROUND($N448*$O448,0))</f>
        <v/>
      </c>
      <c r="Q448" s="14">
        <f>IF(ISBLANK($N448),"",$N448+$P448)</f>
        <v/>
      </c>
      <c r="R448" s="11" t="n"/>
      <c r="S448" s="15">
        <f>IF(ISBLANK($A448),"",DATE(YEAR($A448),MONTH($A448),1))</f>
        <v/>
      </c>
    </row>
    <row r="449">
      <c r="A449" s="16" t="n"/>
      <c r="B449" s="11" t="n"/>
      <c r="C449" s="11" t="n"/>
      <c r="D449" s="11" t="n"/>
      <c r="E449" s="11" t="n"/>
      <c r="F449" s="11" t="n"/>
      <c r="G449" s="11" t="n"/>
      <c r="H449" s="11" t="n"/>
      <c r="I449" s="11">
        <f>IF(ISBLANK($H449),"",INDEX(COA_Cashflow!$A$3:$A$200,MATCH($H449,COA_Cashflow!$B$3:$B$200,0)))</f>
        <v/>
      </c>
      <c r="J449" s="11" t="n"/>
      <c r="K449" s="11" t="n"/>
      <c r="L449" s="11" t="n"/>
      <c r="M449" s="11" t="n"/>
      <c r="N449" s="14" t="n"/>
      <c r="O449" s="17" t="n"/>
      <c r="P449" s="14">
        <f>IF(ISBLANK($N449),"",ROUND($N449*$O449,0))</f>
        <v/>
      </c>
      <c r="Q449" s="14">
        <f>IF(ISBLANK($N449),"",$N449+$P449)</f>
        <v/>
      </c>
      <c r="R449" s="11" t="n"/>
      <c r="S449" s="15">
        <f>IF(ISBLANK($A449),"",DATE(YEAR($A449),MONTH($A449),1))</f>
        <v/>
      </c>
    </row>
    <row r="450">
      <c r="A450" s="16" t="n"/>
      <c r="B450" s="11" t="n"/>
      <c r="C450" s="11" t="n"/>
      <c r="D450" s="11" t="n"/>
      <c r="E450" s="11" t="n"/>
      <c r="F450" s="11" t="n"/>
      <c r="G450" s="11" t="n"/>
      <c r="H450" s="11" t="n"/>
      <c r="I450" s="11">
        <f>IF(ISBLANK($H450),"",INDEX(COA_Cashflow!$A$3:$A$200,MATCH($H450,COA_Cashflow!$B$3:$B$200,0)))</f>
        <v/>
      </c>
      <c r="J450" s="11" t="n"/>
      <c r="K450" s="11" t="n"/>
      <c r="L450" s="11" t="n"/>
      <c r="M450" s="11" t="n"/>
      <c r="N450" s="14" t="n"/>
      <c r="O450" s="17" t="n"/>
      <c r="P450" s="14">
        <f>IF(ISBLANK($N450),"",ROUND($N450*$O450,0))</f>
        <v/>
      </c>
      <c r="Q450" s="14">
        <f>IF(ISBLANK($N450),"",$N450+$P450)</f>
        <v/>
      </c>
      <c r="R450" s="11" t="n"/>
      <c r="S450" s="15">
        <f>IF(ISBLANK($A450),"",DATE(YEAR($A450),MONTH($A450),1))</f>
        <v/>
      </c>
    </row>
    <row r="451">
      <c r="A451" s="16" t="n"/>
      <c r="B451" s="11" t="n"/>
      <c r="C451" s="11" t="n"/>
      <c r="D451" s="11" t="n"/>
      <c r="E451" s="11" t="n"/>
      <c r="F451" s="11" t="n"/>
      <c r="G451" s="11" t="n"/>
      <c r="H451" s="11" t="n"/>
      <c r="I451" s="11">
        <f>IF(ISBLANK($H451),"",INDEX(COA_Cashflow!$A$3:$A$200,MATCH($H451,COA_Cashflow!$B$3:$B$200,0)))</f>
        <v/>
      </c>
      <c r="J451" s="11" t="n"/>
      <c r="K451" s="11" t="n"/>
      <c r="L451" s="11" t="n"/>
      <c r="M451" s="11" t="n"/>
      <c r="N451" s="14" t="n"/>
      <c r="O451" s="17" t="n"/>
      <c r="P451" s="14">
        <f>IF(ISBLANK($N451),"",ROUND($N451*$O451,0))</f>
        <v/>
      </c>
      <c r="Q451" s="14">
        <f>IF(ISBLANK($N451),"",$N451+$P451)</f>
        <v/>
      </c>
      <c r="R451" s="11" t="n"/>
      <c r="S451" s="15">
        <f>IF(ISBLANK($A451),"",DATE(YEAR($A451),MONTH($A451),1))</f>
        <v/>
      </c>
    </row>
    <row r="452">
      <c r="A452" s="16" t="n"/>
      <c r="B452" s="11" t="n"/>
      <c r="C452" s="11" t="n"/>
      <c r="D452" s="11" t="n"/>
      <c r="E452" s="11" t="n"/>
      <c r="F452" s="11" t="n"/>
      <c r="G452" s="11" t="n"/>
      <c r="H452" s="11" t="n"/>
      <c r="I452" s="11">
        <f>IF(ISBLANK($H452),"",INDEX(COA_Cashflow!$A$3:$A$200,MATCH($H452,COA_Cashflow!$B$3:$B$200,0)))</f>
        <v/>
      </c>
      <c r="J452" s="11" t="n"/>
      <c r="K452" s="11" t="n"/>
      <c r="L452" s="11" t="n"/>
      <c r="M452" s="11" t="n"/>
      <c r="N452" s="14" t="n"/>
      <c r="O452" s="17" t="n"/>
      <c r="P452" s="14">
        <f>IF(ISBLANK($N452),"",ROUND($N452*$O452,0))</f>
        <v/>
      </c>
      <c r="Q452" s="14">
        <f>IF(ISBLANK($N452),"",$N452+$P452)</f>
        <v/>
      </c>
      <c r="R452" s="11" t="n"/>
      <c r="S452" s="15">
        <f>IF(ISBLANK($A452),"",DATE(YEAR($A452),MONTH($A452),1))</f>
        <v/>
      </c>
    </row>
    <row r="453">
      <c r="A453" s="16" t="n"/>
      <c r="B453" s="11" t="n"/>
      <c r="C453" s="11" t="n"/>
      <c r="D453" s="11" t="n"/>
      <c r="E453" s="11" t="n"/>
      <c r="F453" s="11" t="n"/>
      <c r="G453" s="11" t="n"/>
      <c r="H453" s="11" t="n"/>
      <c r="I453" s="11">
        <f>IF(ISBLANK($H453),"",INDEX(COA_Cashflow!$A$3:$A$200,MATCH($H453,COA_Cashflow!$B$3:$B$200,0)))</f>
        <v/>
      </c>
      <c r="J453" s="11" t="n"/>
      <c r="K453" s="11" t="n"/>
      <c r="L453" s="11" t="n"/>
      <c r="M453" s="11" t="n"/>
      <c r="N453" s="14" t="n"/>
      <c r="O453" s="17" t="n"/>
      <c r="P453" s="14">
        <f>IF(ISBLANK($N453),"",ROUND($N453*$O453,0))</f>
        <v/>
      </c>
      <c r="Q453" s="14">
        <f>IF(ISBLANK($N453),"",$N453+$P453)</f>
        <v/>
      </c>
      <c r="R453" s="11" t="n"/>
      <c r="S453" s="15">
        <f>IF(ISBLANK($A453),"",DATE(YEAR($A453),MONTH($A453),1))</f>
        <v/>
      </c>
    </row>
    <row r="454">
      <c r="A454" s="16" t="n"/>
      <c r="B454" s="11" t="n"/>
      <c r="C454" s="11" t="n"/>
      <c r="D454" s="11" t="n"/>
      <c r="E454" s="11" t="n"/>
      <c r="F454" s="11" t="n"/>
      <c r="G454" s="11" t="n"/>
      <c r="H454" s="11" t="n"/>
      <c r="I454" s="11">
        <f>IF(ISBLANK($H454),"",INDEX(COA_Cashflow!$A$3:$A$200,MATCH($H454,COA_Cashflow!$B$3:$B$200,0)))</f>
        <v/>
      </c>
      <c r="J454" s="11" t="n"/>
      <c r="K454" s="11" t="n"/>
      <c r="L454" s="11" t="n"/>
      <c r="M454" s="11" t="n"/>
      <c r="N454" s="14" t="n"/>
      <c r="O454" s="17" t="n"/>
      <c r="P454" s="14">
        <f>IF(ISBLANK($N454),"",ROUND($N454*$O454,0))</f>
        <v/>
      </c>
      <c r="Q454" s="14">
        <f>IF(ISBLANK($N454),"",$N454+$P454)</f>
        <v/>
      </c>
      <c r="R454" s="11" t="n"/>
      <c r="S454" s="15">
        <f>IF(ISBLANK($A454),"",DATE(YEAR($A454),MONTH($A454),1))</f>
        <v/>
      </c>
    </row>
    <row r="455">
      <c r="A455" s="16" t="n"/>
      <c r="B455" s="11" t="n"/>
      <c r="C455" s="11" t="n"/>
      <c r="D455" s="11" t="n"/>
      <c r="E455" s="11" t="n"/>
      <c r="F455" s="11" t="n"/>
      <c r="G455" s="11" t="n"/>
      <c r="H455" s="11" t="n"/>
      <c r="I455" s="11">
        <f>IF(ISBLANK($H455),"",INDEX(COA_Cashflow!$A$3:$A$200,MATCH($H455,COA_Cashflow!$B$3:$B$200,0)))</f>
        <v/>
      </c>
      <c r="J455" s="11" t="n"/>
      <c r="K455" s="11" t="n"/>
      <c r="L455" s="11" t="n"/>
      <c r="M455" s="11" t="n"/>
      <c r="N455" s="14" t="n"/>
      <c r="O455" s="17" t="n"/>
      <c r="P455" s="14">
        <f>IF(ISBLANK($N455),"",ROUND($N455*$O455,0))</f>
        <v/>
      </c>
      <c r="Q455" s="14">
        <f>IF(ISBLANK($N455),"",$N455+$P455)</f>
        <v/>
      </c>
      <c r="R455" s="11" t="n"/>
      <c r="S455" s="15">
        <f>IF(ISBLANK($A455),"",DATE(YEAR($A455),MONTH($A455),1))</f>
        <v/>
      </c>
    </row>
    <row r="456">
      <c r="A456" s="16" t="n"/>
      <c r="B456" s="11" t="n"/>
      <c r="C456" s="11" t="n"/>
      <c r="D456" s="11" t="n"/>
      <c r="E456" s="11" t="n"/>
      <c r="F456" s="11" t="n"/>
      <c r="G456" s="11" t="n"/>
      <c r="H456" s="11" t="n"/>
      <c r="I456" s="11">
        <f>IF(ISBLANK($H456),"",INDEX(COA_Cashflow!$A$3:$A$200,MATCH($H456,COA_Cashflow!$B$3:$B$200,0)))</f>
        <v/>
      </c>
      <c r="J456" s="11" t="n"/>
      <c r="K456" s="11" t="n"/>
      <c r="L456" s="11" t="n"/>
      <c r="M456" s="11" t="n"/>
      <c r="N456" s="14" t="n"/>
      <c r="O456" s="17" t="n"/>
      <c r="P456" s="14">
        <f>IF(ISBLANK($N456),"",ROUND($N456*$O456,0))</f>
        <v/>
      </c>
      <c r="Q456" s="14">
        <f>IF(ISBLANK($N456),"",$N456+$P456)</f>
        <v/>
      </c>
      <c r="R456" s="11" t="n"/>
      <c r="S456" s="15">
        <f>IF(ISBLANK($A456),"",DATE(YEAR($A456),MONTH($A456),1))</f>
        <v/>
      </c>
    </row>
    <row r="457">
      <c r="A457" s="16" t="n"/>
      <c r="B457" s="11" t="n"/>
      <c r="C457" s="11" t="n"/>
      <c r="D457" s="11" t="n"/>
      <c r="E457" s="11" t="n"/>
      <c r="F457" s="11" t="n"/>
      <c r="G457" s="11" t="n"/>
      <c r="H457" s="11" t="n"/>
      <c r="I457" s="11">
        <f>IF(ISBLANK($H457),"",INDEX(COA_Cashflow!$A$3:$A$200,MATCH($H457,COA_Cashflow!$B$3:$B$200,0)))</f>
        <v/>
      </c>
      <c r="J457" s="11" t="n"/>
      <c r="K457" s="11" t="n"/>
      <c r="L457" s="11" t="n"/>
      <c r="M457" s="11" t="n"/>
      <c r="N457" s="14" t="n"/>
      <c r="O457" s="17" t="n"/>
      <c r="P457" s="14">
        <f>IF(ISBLANK($N457),"",ROUND($N457*$O457,0))</f>
        <v/>
      </c>
      <c r="Q457" s="14">
        <f>IF(ISBLANK($N457),"",$N457+$P457)</f>
        <v/>
      </c>
      <c r="R457" s="11" t="n"/>
      <c r="S457" s="15">
        <f>IF(ISBLANK($A457),"",DATE(YEAR($A457),MONTH($A457),1))</f>
        <v/>
      </c>
    </row>
    <row r="458">
      <c r="A458" s="16" t="n"/>
      <c r="B458" s="11" t="n"/>
      <c r="C458" s="11" t="n"/>
      <c r="D458" s="11" t="n"/>
      <c r="E458" s="11" t="n"/>
      <c r="F458" s="11" t="n"/>
      <c r="G458" s="11" t="n"/>
      <c r="H458" s="11" t="n"/>
      <c r="I458" s="11">
        <f>IF(ISBLANK($H458),"",INDEX(COA_Cashflow!$A$3:$A$200,MATCH($H458,COA_Cashflow!$B$3:$B$200,0)))</f>
        <v/>
      </c>
      <c r="J458" s="11" t="n"/>
      <c r="K458" s="11" t="n"/>
      <c r="L458" s="11" t="n"/>
      <c r="M458" s="11" t="n"/>
      <c r="N458" s="14" t="n"/>
      <c r="O458" s="17" t="n"/>
      <c r="P458" s="14">
        <f>IF(ISBLANK($N458),"",ROUND($N458*$O458,0))</f>
        <v/>
      </c>
      <c r="Q458" s="14">
        <f>IF(ISBLANK($N458),"",$N458+$P458)</f>
        <v/>
      </c>
      <c r="R458" s="11" t="n"/>
      <c r="S458" s="15">
        <f>IF(ISBLANK($A458),"",DATE(YEAR($A458),MONTH($A458),1))</f>
        <v/>
      </c>
    </row>
    <row r="459">
      <c r="A459" s="16" t="n"/>
      <c r="B459" s="11" t="n"/>
      <c r="C459" s="11" t="n"/>
      <c r="D459" s="11" t="n"/>
      <c r="E459" s="11" t="n"/>
      <c r="F459" s="11" t="n"/>
      <c r="G459" s="11" t="n"/>
      <c r="H459" s="11" t="n"/>
      <c r="I459" s="11">
        <f>IF(ISBLANK($H459),"",INDEX(COA_Cashflow!$A$3:$A$200,MATCH($H459,COA_Cashflow!$B$3:$B$200,0)))</f>
        <v/>
      </c>
      <c r="J459" s="11" t="n"/>
      <c r="K459" s="11" t="n"/>
      <c r="L459" s="11" t="n"/>
      <c r="M459" s="11" t="n"/>
      <c r="N459" s="14" t="n"/>
      <c r="O459" s="17" t="n"/>
      <c r="P459" s="14">
        <f>IF(ISBLANK($N459),"",ROUND($N459*$O459,0))</f>
        <v/>
      </c>
      <c r="Q459" s="14">
        <f>IF(ISBLANK($N459),"",$N459+$P459)</f>
        <v/>
      </c>
      <c r="R459" s="11" t="n"/>
      <c r="S459" s="15">
        <f>IF(ISBLANK($A459),"",DATE(YEAR($A459),MONTH($A459),1))</f>
        <v/>
      </c>
    </row>
    <row r="460">
      <c r="A460" s="16" t="n"/>
      <c r="B460" s="11" t="n"/>
      <c r="C460" s="11" t="n"/>
      <c r="D460" s="11" t="n"/>
      <c r="E460" s="11" t="n"/>
      <c r="F460" s="11" t="n"/>
      <c r="G460" s="11" t="n"/>
      <c r="H460" s="11" t="n"/>
      <c r="I460" s="11">
        <f>IF(ISBLANK($H460),"",INDEX(COA_Cashflow!$A$3:$A$200,MATCH($H460,COA_Cashflow!$B$3:$B$200,0)))</f>
        <v/>
      </c>
      <c r="J460" s="11" t="n"/>
      <c r="K460" s="11" t="n"/>
      <c r="L460" s="11" t="n"/>
      <c r="M460" s="11" t="n"/>
      <c r="N460" s="14" t="n"/>
      <c r="O460" s="17" t="n"/>
      <c r="P460" s="14">
        <f>IF(ISBLANK($N460),"",ROUND($N460*$O460,0))</f>
        <v/>
      </c>
      <c r="Q460" s="14">
        <f>IF(ISBLANK($N460),"",$N460+$P460)</f>
        <v/>
      </c>
      <c r="R460" s="11" t="n"/>
      <c r="S460" s="15">
        <f>IF(ISBLANK($A460),"",DATE(YEAR($A460),MONTH($A460),1))</f>
        <v/>
      </c>
    </row>
    <row r="461">
      <c r="A461" s="16" t="n"/>
      <c r="B461" s="11" t="n"/>
      <c r="C461" s="11" t="n"/>
      <c r="D461" s="11" t="n"/>
      <c r="E461" s="11" t="n"/>
      <c r="F461" s="11" t="n"/>
      <c r="G461" s="11" t="n"/>
      <c r="H461" s="11" t="n"/>
      <c r="I461" s="11">
        <f>IF(ISBLANK($H461),"",INDEX(COA_Cashflow!$A$3:$A$200,MATCH($H461,COA_Cashflow!$B$3:$B$200,0)))</f>
        <v/>
      </c>
      <c r="J461" s="11" t="n"/>
      <c r="K461" s="11" t="n"/>
      <c r="L461" s="11" t="n"/>
      <c r="M461" s="11" t="n"/>
      <c r="N461" s="14" t="n"/>
      <c r="O461" s="17" t="n"/>
      <c r="P461" s="14">
        <f>IF(ISBLANK($N461),"",ROUND($N461*$O461,0))</f>
        <v/>
      </c>
      <c r="Q461" s="14">
        <f>IF(ISBLANK($N461),"",$N461+$P461)</f>
        <v/>
      </c>
      <c r="R461" s="11" t="n"/>
      <c r="S461" s="15">
        <f>IF(ISBLANK($A461),"",DATE(YEAR($A461),MONTH($A461),1))</f>
        <v/>
      </c>
    </row>
    <row r="462">
      <c r="A462" s="16" t="n"/>
      <c r="B462" s="11" t="n"/>
      <c r="C462" s="11" t="n"/>
      <c r="D462" s="11" t="n"/>
      <c r="E462" s="11" t="n"/>
      <c r="F462" s="11" t="n"/>
      <c r="G462" s="11" t="n"/>
      <c r="H462" s="11" t="n"/>
      <c r="I462" s="11">
        <f>IF(ISBLANK($H462),"",INDEX(COA_Cashflow!$A$3:$A$200,MATCH($H462,COA_Cashflow!$B$3:$B$200,0)))</f>
        <v/>
      </c>
      <c r="J462" s="11" t="n"/>
      <c r="K462" s="11" t="n"/>
      <c r="L462" s="11" t="n"/>
      <c r="M462" s="11" t="n"/>
      <c r="N462" s="14" t="n"/>
      <c r="O462" s="17" t="n"/>
      <c r="P462" s="14">
        <f>IF(ISBLANK($N462),"",ROUND($N462*$O462,0))</f>
        <v/>
      </c>
      <c r="Q462" s="14">
        <f>IF(ISBLANK($N462),"",$N462+$P462)</f>
        <v/>
      </c>
      <c r="R462" s="11" t="n"/>
      <c r="S462" s="15">
        <f>IF(ISBLANK($A462),"",DATE(YEAR($A462),MONTH($A462),1))</f>
        <v/>
      </c>
    </row>
    <row r="463">
      <c r="A463" s="16" t="n"/>
      <c r="B463" s="11" t="n"/>
      <c r="C463" s="11" t="n"/>
      <c r="D463" s="11" t="n"/>
      <c r="E463" s="11" t="n"/>
      <c r="F463" s="11" t="n"/>
      <c r="G463" s="11" t="n"/>
      <c r="H463" s="11" t="n"/>
      <c r="I463" s="11">
        <f>IF(ISBLANK($H463),"",INDEX(COA_Cashflow!$A$3:$A$200,MATCH($H463,COA_Cashflow!$B$3:$B$200,0)))</f>
        <v/>
      </c>
      <c r="J463" s="11" t="n"/>
      <c r="K463" s="11" t="n"/>
      <c r="L463" s="11" t="n"/>
      <c r="M463" s="11" t="n"/>
      <c r="N463" s="14" t="n"/>
      <c r="O463" s="17" t="n"/>
      <c r="P463" s="14">
        <f>IF(ISBLANK($N463),"",ROUND($N463*$O463,0))</f>
        <v/>
      </c>
      <c r="Q463" s="14">
        <f>IF(ISBLANK($N463),"",$N463+$P463)</f>
        <v/>
      </c>
      <c r="R463" s="11" t="n"/>
      <c r="S463" s="15">
        <f>IF(ISBLANK($A463),"",DATE(YEAR($A463),MONTH($A463),1))</f>
        <v/>
      </c>
    </row>
    <row r="464">
      <c r="A464" s="16" t="n"/>
      <c r="B464" s="11" t="n"/>
      <c r="C464" s="11" t="n"/>
      <c r="D464" s="11" t="n"/>
      <c r="E464" s="11" t="n"/>
      <c r="F464" s="11" t="n"/>
      <c r="G464" s="11" t="n"/>
      <c r="H464" s="11" t="n"/>
      <c r="I464" s="11">
        <f>IF(ISBLANK($H464),"",INDEX(COA_Cashflow!$A$3:$A$200,MATCH($H464,COA_Cashflow!$B$3:$B$200,0)))</f>
        <v/>
      </c>
      <c r="J464" s="11" t="n"/>
      <c r="K464" s="11" t="n"/>
      <c r="L464" s="11" t="n"/>
      <c r="M464" s="11" t="n"/>
      <c r="N464" s="14" t="n"/>
      <c r="O464" s="17" t="n"/>
      <c r="P464" s="14">
        <f>IF(ISBLANK($N464),"",ROUND($N464*$O464,0))</f>
        <v/>
      </c>
      <c r="Q464" s="14">
        <f>IF(ISBLANK($N464),"",$N464+$P464)</f>
        <v/>
      </c>
      <c r="R464" s="11" t="n"/>
      <c r="S464" s="15">
        <f>IF(ISBLANK($A464),"",DATE(YEAR($A464),MONTH($A464),1))</f>
        <v/>
      </c>
    </row>
    <row r="465">
      <c r="A465" s="16" t="n"/>
      <c r="B465" s="11" t="n"/>
      <c r="C465" s="11" t="n"/>
      <c r="D465" s="11" t="n"/>
      <c r="E465" s="11" t="n"/>
      <c r="F465" s="11" t="n"/>
      <c r="G465" s="11" t="n"/>
      <c r="H465" s="11" t="n"/>
      <c r="I465" s="11">
        <f>IF(ISBLANK($H465),"",INDEX(COA_Cashflow!$A$3:$A$200,MATCH($H465,COA_Cashflow!$B$3:$B$200,0)))</f>
        <v/>
      </c>
      <c r="J465" s="11" t="n"/>
      <c r="K465" s="11" t="n"/>
      <c r="L465" s="11" t="n"/>
      <c r="M465" s="11" t="n"/>
      <c r="N465" s="14" t="n"/>
      <c r="O465" s="17" t="n"/>
      <c r="P465" s="14">
        <f>IF(ISBLANK($N465),"",ROUND($N465*$O465,0))</f>
        <v/>
      </c>
      <c r="Q465" s="14">
        <f>IF(ISBLANK($N465),"",$N465+$P465)</f>
        <v/>
      </c>
      <c r="R465" s="11" t="n"/>
      <c r="S465" s="15">
        <f>IF(ISBLANK($A465),"",DATE(YEAR($A465),MONTH($A465),1))</f>
        <v/>
      </c>
    </row>
    <row r="466">
      <c r="A466" s="16" t="n"/>
      <c r="B466" s="11" t="n"/>
      <c r="C466" s="11" t="n"/>
      <c r="D466" s="11" t="n"/>
      <c r="E466" s="11" t="n"/>
      <c r="F466" s="11" t="n"/>
      <c r="G466" s="11" t="n"/>
      <c r="H466" s="11" t="n"/>
      <c r="I466" s="11">
        <f>IF(ISBLANK($H466),"",INDEX(COA_Cashflow!$A$3:$A$200,MATCH($H466,COA_Cashflow!$B$3:$B$200,0)))</f>
        <v/>
      </c>
      <c r="J466" s="11" t="n"/>
      <c r="K466" s="11" t="n"/>
      <c r="L466" s="11" t="n"/>
      <c r="M466" s="11" t="n"/>
      <c r="N466" s="14" t="n"/>
      <c r="O466" s="17" t="n"/>
      <c r="P466" s="14">
        <f>IF(ISBLANK($N466),"",ROUND($N466*$O466,0))</f>
        <v/>
      </c>
      <c r="Q466" s="14">
        <f>IF(ISBLANK($N466),"",$N466+$P466)</f>
        <v/>
      </c>
      <c r="R466" s="11" t="n"/>
      <c r="S466" s="15">
        <f>IF(ISBLANK($A466),"",DATE(YEAR($A466),MONTH($A466),1))</f>
        <v/>
      </c>
    </row>
    <row r="467">
      <c r="A467" s="16" t="n"/>
      <c r="B467" s="11" t="n"/>
      <c r="C467" s="11" t="n"/>
      <c r="D467" s="11" t="n"/>
      <c r="E467" s="11" t="n"/>
      <c r="F467" s="11" t="n"/>
      <c r="G467" s="11" t="n"/>
      <c r="H467" s="11" t="n"/>
      <c r="I467" s="11">
        <f>IF(ISBLANK($H467),"",INDEX(COA_Cashflow!$A$3:$A$200,MATCH($H467,COA_Cashflow!$B$3:$B$200,0)))</f>
        <v/>
      </c>
      <c r="J467" s="11" t="n"/>
      <c r="K467" s="11" t="n"/>
      <c r="L467" s="11" t="n"/>
      <c r="M467" s="11" t="n"/>
      <c r="N467" s="14" t="n"/>
      <c r="O467" s="17" t="n"/>
      <c r="P467" s="14">
        <f>IF(ISBLANK($N467),"",ROUND($N467*$O467,0))</f>
        <v/>
      </c>
      <c r="Q467" s="14">
        <f>IF(ISBLANK($N467),"",$N467+$P467)</f>
        <v/>
      </c>
      <c r="R467" s="11" t="n"/>
      <c r="S467" s="15">
        <f>IF(ISBLANK($A467),"",DATE(YEAR($A467),MONTH($A467),1))</f>
        <v/>
      </c>
    </row>
    <row r="468">
      <c r="A468" s="16" t="n"/>
      <c r="B468" s="11" t="n"/>
      <c r="C468" s="11" t="n"/>
      <c r="D468" s="11" t="n"/>
      <c r="E468" s="11" t="n"/>
      <c r="F468" s="11" t="n"/>
      <c r="G468" s="11" t="n"/>
      <c r="H468" s="11" t="n"/>
      <c r="I468" s="11">
        <f>IF(ISBLANK($H468),"",INDEX(COA_Cashflow!$A$3:$A$200,MATCH($H468,COA_Cashflow!$B$3:$B$200,0)))</f>
        <v/>
      </c>
      <c r="J468" s="11" t="n"/>
      <c r="K468" s="11" t="n"/>
      <c r="L468" s="11" t="n"/>
      <c r="M468" s="11" t="n"/>
      <c r="N468" s="14" t="n"/>
      <c r="O468" s="17" t="n"/>
      <c r="P468" s="14">
        <f>IF(ISBLANK($N468),"",ROUND($N468*$O468,0))</f>
        <v/>
      </c>
      <c r="Q468" s="14">
        <f>IF(ISBLANK($N468),"",$N468+$P468)</f>
        <v/>
      </c>
      <c r="R468" s="11" t="n"/>
      <c r="S468" s="15">
        <f>IF(ISBLANK($A468),"",DATE(YEAR($A468),MONTH($A468),1))</f>
        <v/>
      </c>
    </row>
    <row r="469">
      <c r="A469" s="16" t="n"/>
      <c r="B469" s="11" t="n"/>
      <c r="C469" s="11" t="n"/>
      <c r="D469" s="11" t="n"/>
      <c r="E469" s="11" t="n"/>
      <c r="F469" s="11" t="n"/>
      <c r="G469" s="11" t="n"/>
      <c r="H469" s="11" t="n"/>
      <c r="I469" s="11">
        <f>IF(ISBLANK($H469),"",INDEX(COA_Cashflow!$A$3:$A$200,MATCH($H469,COA_Cashflow!$B$3:$B$200,0)))</f>
        <v/>
      </c>
      <c r="J469" s="11" t="n"/>
      <c r="K469" s="11" t="n"/>
      <c r="L469" s="11" t="n"/>
      <c r="M469" s="11" t="n"/>
      <c r="N469" s="14" t="n"/>
      <c r="O469" s="17" t="n"/>
      <c r="P469" s="14">
        <f>IF(ISBLANK($N469),"",ROUND($N469*$O469,0))</f>
        <v/>
      </c>
      <c r="Q469" s="14">
        <f>IF(ISBLANK($N469),"",$N469+$P469)</f>
        <v/>
      </c>
      <c r="R469" s="11" t="n"/>
      <c r="S469" s="15">
        <f>IF(ISBLANK($A469),"",DATE(YEAR($A469),MONTH($A469),1))</f>
        <v/>
      </c>
    </row>
    <row r="470">
      <c r="A470" s="16" t="n"/>
      <c r="B470" s="11" t="n"/>
      <c r="C470" s="11" t="n"/>
      <c r="D470" s="11" t="n"/>
      <c r="E470" s="11" t="n"/>
      <c r="F470" s="11" t="n"/>
      <c r="G470" s="11" t="n"/>
      <c r="H470" s="11" t="n"/>
      <c r="I470" s="11">
        <f>IF(ISBLANK($H470),"",INDEX(COA_Cashflow!$A$3:$A$200,MATCH($H470,COA_Cashflow!$B$3:$B$200,0)))</f>
        <v/>
      </c>
      <c r="J470" s="11" t="n"/>
      <c r="K470" s="11" t="n"/>
      <c r="L470" s="11" t="n"/>
      <c r="M470" s="11" t="n"/>
      <c r="N470" s="14" t="n"/>
      <c r="O470" s="17" t="n"/>
      <c r="P470" s="14">
        <f>IF(ISBLANK($N470),"",ROUND($N470*$O470,0))</f>
        <v/>
      </c>
      <c r="Q470" s="14">
        <f>IF(ISBLANK($N470),"",$N470+$P470)</f>
        <v/>
      </c>
      <c r="R470" s="11" t="n"/>
      <c r="S470" s="15">
        <f>IF(ISBLANK($A470),"",DATE(YEAR($A470),MONTH($A470),1))</f>
        <v/>
      </c>
    </row>
    <row r="471">
      <c r="A471" s="16" t="n"/>
      <c r="B471" s="11" t="n"/>
      <c r="C471" s="11" t="n"/>
      <c r="D471" s="11" t="n"/>
      <c r="E471" s="11" t="n"/>
      <c r="F471" s="11" t="n"/>
      <c r="G471" s="11" t="n"/>
      <c r="H471" s="11" t="n"/>
      <c r="I471" s="11">
        <f>IF(ISBLANK($H471),"",INDEX(COA_Cashflow!$A$3:$A$200,MATCH($H471,COA_Cashflow!$B$3:$B$200,0)))</f>
        <v/>
      </c>
      <c r="J471" s="11" t="n"/>
      <c r="K471" s="11" t="n"/>
      <c r="L471" s="11" t="n"/>
      <c r="M471" s="11" t="n"/>
      <c r="N471" s="14" t="n"/>
      <c r="O471" s="17" t="n"/>
      <c r="P471" s="14">
        <f>IF(ISBLANK($N471),"",ROUND($N471*$O471,0))</f>
        <v/>
      </c>
      <c r="Q471" s="14">
        <f>IF(ISBLANK($N471),"",$N471+$P471)</f>
        <v/>
      </c>
      <c r="R471" s="11" t="n"/>
      <c r="S471" s="15">
        <f>IF(ISBLANK($A471),"",DATE(YEAR($A471),MONTH($A471),1))</f>
        <v/>
      </c>
    </row>
    <row r="472">
      <c r="A472" s="16" t="n"/>
      <c r="B472" s="11" t="n"/>
      <c r="C472" s="11" t="n"/>
      <c r="D472" s="11" t="n"/>
      <c r="E472" s="11" t="n"/>
      <c r="F472" s="11" t="n"/>
      <c r="G472" s="11" t="n"/>
      <c r="H472" s="11" t="n"/>
      <c r="I472" s="11">
        <f>IF(ISBLANK($H472),"",INDEX(COA_Cashflow!$A$3:$A$200,MATCH($H472,COA_Cashflow!$B$3:$B$200,0)))</f>
        <v/>
      </c>
      <c r="J472" s="11" t="n"/>
      <c r="K472" s="11" t="n"/>
      <c r="L472" s="11" t="n"/>
      <c r="M472" s="11" t="n"/>
      <c r="N472" s="14" t="n"/>
      <c r="O472" s="17" t="n"/>
      <c r="P472" s="14">
        <f>IF(ISBLANK($N472),"",ROUND($N472*$O472,0))</f>
        <v/>
      </c>
      <c r="Q472" s="14">
        <f>IF(ISBLANK($N472),"",$N472+$P472)</f>
        <v/>
      </c>
      <c r="R472" s="11" t="n"/>
      <c r="S472" s="15">
        <f>IF(ISBLANK($A472),"",DATE(YEAR($A472),MONTH($A472),1))</f>
        <v/>
      </c>
    </row>
    <row r="473">
      <c r="A473" s="16" t="n"/>
      <c r="B473" s="11" t="n"/>
      <c r="C473" s="11" t="n"/>
      <c r="D473" s="11" t="n"/>
      <c r="E473" s="11" t="n"/>
      <c r="F473" s="11" t="n"/>
      <c r="G473" s="11" t="n"/>
      <c r="H473" s="11" t="n"/>
      <c r="I473" s="11">
        <f>IF(ISBLANK($H473),"",INDEX(COA_Cashflow!$A$3:$A$200,MATCH($H473,COA_Cashflow!$B$3:$B$200,0)))</f>
        <v/>
      </c>
      <c r="J473" s="11" t="n"/>
      <c r="K473" s="11" t="n"/>
      <c r="L473" s="11" t="n"/>
      <c r="M473" s="11" t="n"/>
      <c r="N473" s="14" t="n"/>
      <c r="O473" s="17" t="n"/>
      <c r="P473" s="14">
        <f>IF(ISBLANK($N473),"",ROUND($N473*$O473,0))</f>
        <v/>
      </c>
      <c r="Q473" s="14">
        <f>IF(ISBLANK($N473),"",$N473+$P473)</f>
        <v/>
      </c>
      <c r="R473" s="11" t="n"/>
      <c r="S473" s="15">
        <f>IF(ISBLANK($A473),"",DATE(YEAR($A473),MONTH($A473),1))</f>
        <v/>
      </c>
    </row>
    <row r="474">
      <c r="A474" s="16" t="n"/>
      <c r="B474" s="11" t="n"/>
      <c r="C474" s="11" t="n"/>
      <c r="D474" s="11" t="n"/>
      <c r="E474" s="11" t="n"/>
      <c r="F474" s="11" t="n"/>
      <c r="G474" s="11" t="n"/>
      <c r="H474" s="11" t="n"/>
      <c r="I474" s="11">
        <f>IF(ISBLANK($H474),"",INDEX(COA_Cashflow!$A$3:$A$200,MATCH($H474,COA_Cashflow!$B$3:$B$200,0)))</f>
        <v/>
      </c>
      <c r="J474" s="11" t="n"/>
      <c r="K474" s="11" t="n"/>
      <c r="L474" s="11" t="n"/>
      <c r="M474" s="11" t="n"/>
      <c r="N474" s="14" t="n"/>
      <c r="O474" s="17" t="n"/>
      <c r="P474" s="14">
        <f>IF(ISBLANK($N474),"",ROUND($N474*$O474,0))</f>
        <v/>
      </c>
      <c r="Q474" s="14">
        <f>IF(ISBLANK($N474),"",$N474+$P474)</f>
        <v/>
      </c>
      <c r="R474" s="11" t="n"/>
      <c r="S474" s="15">
        <f>IF(ISBLANK($A474),"",DATE(YEAR($A474),MONTH($A474),1))</f>
        <v/>
      </c>
    </row>
    <row r="475">
      <c r="A475" s="16" t="n"/>
      <c r="B475" s="11" t="n"/>
      <c r="C475" s="11" t="n"/>
      <c r="D475" s="11" t="n"/>
      <c r="E475" s="11" t="n"/>
      <c r="F475" s="11" t="n"/>
      <c r="G475" s="11" t="n"/>
      <c r="H475" s="11" t="n"/>
      <c r="I475" s="11">
        <f>IF(ISBLANK($H475),"",INDEX(COA_Cashflow!$A$3:$A$200,MATCH($H475,COA_Cashflow!$B$3:$B$200,0)))</f>
        <v/>
      </c>
      <c r="J475" s="11" t="n"/>
      <c r="K475" s="11" t="n"/>
      <c r="L475" s="11" t="n"/>
      <c r="M475" s="11" t="n"/>
      <c r="N475" s="14" t="n"/>
      <c r="O475" s="17" t="n"/>
      <c r="P475" s="14">
        <f>IF(ISBLANK($N475),"",ROUND($N475*$O475,0))</f>
        <v/>
      </c>
      <c r="Q475" s="14">
        <f>IF(ISBLANK($N475),"",$N475+$P475)</f>
        <v/>
      </c>
      <c r="R475" s="11" t="n"/>
      <c r="S475" s="15">
        <f>IF(ISBLANK($A475),"",DATE(YEAR($A475),MONTH($A475),1))</f>
        <v/>
      </c>
    </row>
    <row r="476">
      <c r="A476" s="16" t="n"/>
      <c r="B476" s="11" t="n"/>
      <c r="C476" s="11" t="n"/>
      <c r="D476" s="11" t="n"/>
      <c r="E476" s="11" t="n"/>
      <c r="F476" s="11" t="n"/>
      <c r="G476" s="11" t="n"/>
      <c r="H476" s="11" t="n"/>
      <c r="I476" s="11">
        <f>IF(ISBLANK($H476),"",INDEX(COA_Cashflow!$A$3:$A$200,MATCH($H476,COA_Cashflow!$B$3:$B$200,0)))</f>
        <v/>
      </c>
      <c r="J476" s="11" t="n"/>
      <c r="K476" s="11" t="n"/>
      <c r="L476" s="11" t="n"/>
      <c r="M476" s="11" t="n"/>
      <c r="N476" s="14" t="n"/>
      <c r="O476" s="17" t="n"/>
      <c r="P476" s="14">
        <f>IF(ISBLANK($N476),"",ROUND($N476*$O476,0))</f>
        <v/>
      </c>
      <c r="Q476" s="14">
        <f>IF(ISBLANK($N476),"",$N476+$P476)</f>
        <v/>
      </c>
      <c r="R476" s="11" t="n"/>
      <c r="S476" s="15">
        <f>IF(ISBLANK($A476),"",DATE(YEAR($A476),MONTH($A476),1))</f>
        <v/>
      </c>
    </row>
    <row r="477">
      <c r="A477" s="16" t="n"/>
      <c r="B477" s="11" t="n"/>
      <c r="C477" s="11" t="n"/>
      <c r="D477" s="11" t="n"/>
      <c r="E477" s="11" t="n"/>
      <c r="F477" s="11" t="n"/>
      <c r="G477" s="11" t="n"/>
      <c r="H477" s="11" t="n"/>
      <c r="I477" s="11">
        <f>IF(ISBLANK($H477),"",INDEX(COA_Cashflow!$A$3:$A$200,MATCH($H477,COA_Cashflow!$B$3:$B$200,0)))</f>
        <v/>
      </c>
      <c r="J477" s="11" t="n"/>
      <c r="K477" s="11" t="n"/>
      <c r="L477" s="11" t="n"/>
      <c r="M477" s="11" t="n"/>
      <c r="N477" s="14" t="n"/>
      <c r="O477" s="17" t="n"/>
      <c r="P477" s="14">
        <f>IF(ISBLANK($N477),"",ROUND($N477*$O477,0))</f>
        <v/>
      </c>
      <c r="Q477" s="14">
        <f>IF(ISBLANK($N477),"",$N477+$P477)</f>
        <v/>
      </c>
      <c r="R477" s="11" t="n"/>
      <c r="S477" s="15">
        <f>IF(ISBLANK($A477),"",DATE(YEAR($A477),MONTH($A477),1))</f>
        <v/>
      </c>
    </row>
    <row r="478">
      <c r="A478" s="16" t="n"/>
      <c r="B478" s="11" t="n"/>
      <c r="C478" s="11" t="n"/>
      <c r="D478" s="11" t="n"/>
      <c r="E478" s="11" t="n"/>
      <c r="F478" s="11" t="n"/>
      <c r="G478" s="11" t="n"/>
      <c r="H478" s="11" t="n"/>
      <c r="I478" s="11">
        <f>IF(ISBLANK($H478),"",INDEX(COA_Cashflow!$A$3:$A$200,MATCH($H478,COA_Cashflow!$B$3:$B$200,0)))</f>
        <v/>
      </c>
      <c r="J478" s="11" t="n"/>
      <c r="K478" s="11" t="n"/>
      <c r="L478" s="11" t="n"/>
      <c r="M478" s="11" t="n"/>
      <c r="N478" s="14" t="n"/>
      <c r="O478" s="17" t="n"/>
      <c r="P478" s="14">
        <f>IF(ISBLANK($N478),"",ROUND($N478*$O478,0))</f>
        <v/>
      </c>
      <c r="Q478" s="14">
        <f>IF(ISBLANK($N478),"",$N478+$P478)</f>
        <v/>
      </c>
      <c r="R478" s="11" t="n"/>
      <c r="S478" s="15">
        <f>IF(ISBLANK($A478),"",DATE(YEAR($A478),MONTH($A478),1))</f>
        <v/>
      </c>
    </row>
    <row r="479">
      <c r="A479" s="16" t="n"/>
      <c r="B479" s="11" t="n"/>
      <c r="C479" s="11" t="n"/>
      <c r="D479" s="11" t="n"/>
      <c r="E479" s="11" t="n"/>
      <c r="F479" s="11" t="n"/>
      <c r="G479" s="11" t="n"/>
      <c r="H479" s="11" t="n"/>
      <c r="I479" s="11">
        <f>IF(ISBLANK($H479),"",INDEX(COA_Cashflow!$A$3:$A$200,MATCH($H479,COA_Cashflow!$B$3:$B$200,0)))</f>
        <v/>
      </c>
      <c r="J479" s="11" t="n"/>
      <c r="K479" s="11" t="n"/>
      <c r="L479" s="11" t="n"/>
      <c r="M479" s="11" t="n"/>
      <c r="N479" s="14" t="n"/>
      <c r="O479" s="17" t="n"/>
      <c r="P479" s="14">
        <f>IF(ISBLANK($N479),"",ROUND($N479*$O479,0))</f>
        <v/>
      </c>
      <c r="Q479" s="14">
        <f>IF(ISBLANK($N479),"",$N479+$P479)</f>
        <v/>
      </c>
      <c r="R479" s="11" t="n"/>
      <c r="S479" s="15">
        <f>IF(ISBLANK($A479),"",DATE(YEAR($A479),MONTH($A479),1))</f>
        <v/>
      </c>
    </row>
    <row r="480">
      <c r="A480" s="16" t="n"/>
      <c r="B480" s="11" t="n"/>
      <c r="C480" s="11" t="n"/>
      <c r="D480" s="11" t="n"/>
      <c r="E480" s="11" t="n"/>
      <c r="F480" s="11" t="n"/>
      <c r="G480" s="11" t="n"/>
      <c r="H480" s="11" t="n"/>
      <c r="I480" s="11">
        <f>IF(ISBLANK($H480),"",INDEX(COA_Cashflow!$A$3:$A$200,MATCH($H480,COA_Cashflow!$B$3:$B$200,0)))</f>
        <v/>
      </c>
      <c r="J480" s="11" t="n"/>
      <c r="K480" s="11" t="n"/>
      <c r="L480" s="11" t="n"/>
      <c r="M480" s="11" t="n"/>
      <c r="N480" s="14" t="n"/>
      <c r="O480" s="17" t="n"/>
      <c r="P480" s="14">
        <f>IF(ISBLANK($N480),"",ROUND($N480*$O480,0))</f>
        <v/>
      </c>
      <c r="Q480" s="14">
        <f>IF(ISBLANK($N480),"",$N480+$P480)</f>
        <v/>
      </c>
      <c r="R480" s="11" t="n"/>
      <c r="S480" s="15">
        <f>IF(ISBLANK($A480),"",DATE(YEAR($A480),MONTH($A480),1))</f>
        <v/>
      </c>
    </row>
    <row r="481">
      <c r="A481" s="16" t="n"/>
      <c r="B481" s="11" t="n"/>
      <c r="C481" s="11" t="n"/>
      <c r="D481" s="11" t="n"/>
      <c r="E481" s="11" t="n"/>
      <c r="F481" s="11" t="n"/>
      <c r="G481" s="11" t="n"/>
      <c r="H481" s="11" t="n"/>
      <c r="I481" s="11">
        <f>IF(ISBLANK($H481),"",INDEX(COA_Cashflow!$A$3:$A$200,MATCH($H481,COA_Cashflow!$B$3:$B$200,0)))</f>
        <v/>
      </c>
      <c r="J481" s="11" t="n"/>
      <c r="K481" s="11" t="n"/>
      <c r="L481" s="11" t="n"/>
      <c r="M481" s="11" t="n"/>
      <c r="N481" s="14" t="n"/>
      <c r="O481" s="17" t="n"/>
      <c r="P481" s="14">
        <f>IF(ISBLANK($N481),"",ROUND($N481*$O481,0))</f>
        <v/>
      </c>
      <c r="Q481" s="14">
        <f>IF(ISBLANK($N481),"",$N481+$P481)</f>
        <v/>
      </c>
      <c r="R481" s="11" t="n"/>
      <c r="S481" s="15">
        <f>IF(ISBLANK($A481),"",DATE(YEAR($A481),MONTH($A481),1))</f>
        <v/>
      </c>
    </row>
    <row r="482">
      <c r="A482" s="16" t="n"/>
      <c r="B482" s="11" t="n"/>
      <c r="C482" s="11" t="n"/>
      <c r="D482" s="11" t="n"/>
      <c r="E482" s="11" t="n"/>
      <c r="F482" s="11" t="n"/>
      <c r="G482" s="11" t="n"/>
      <c r="H482" s="11" t="n"/>
      <c r="I482" s="11">
        <f>IF(ISBLANK($H482),"",INDEX(COA_Cashflow!$A$3:$A$200,MATCH($H482,COA_Cashflow!$B$3:$B$200,0)))</f>
        <v/>
      </c>
      <c r="J482" s="11" t="n"/>
      <c r="K482" s="11" t="n"/>
      <c r="L482" s="11" t="n"/>
      <c r="M482" s="11" t="n"/>
      <c r="N482" s="14" t="n"/>
      <c r="O482" s="17" t="n"/>
      <c r="P482" s="14">
        <f>IF(ISBLANK($N482),"",ROUND($N482*$O482,0))</f>
        <v/>
      </c>
      <c r="Q482" s="14">
        <f>IF(ISBLANK($N482),"",$N482+$P482)</f>
        <v/>
      </c>
      <c r="R482" s="11" t="n"/>
      <c r="S482" s="15">
        <f>IF(ISBLANK($A482),"",DATE(YEAR($A482),MONTH($A482),1))</f>
        <v/>
      </c>
    </row>
    <row r="483">
      <c r="A483" s="16" t="n"/>
      <c r="B483" s="11" t="n"/>
      <c r="C483" s="11" t="n"/>
      <c r="D483" s="11" t="n"/>
      <c r="E483" s="11" t="n"/>
      <c r="F483" s="11" t="n"/>
      <c r="G483" s="11" t="n"/>
      <c r="H483" s="11" t="n"/>
      <c r="I483" s="11">
        <f>IF(ISBLANK($H483),"",INDEX(COA_Cashflow!$A$3:$A$200,MATCH($H483,COA_Cashflow!$B$3:$B$200,0)))</f>
        <v/>
      </c>
      <c r="J483" s="11" t="n"/>
      <c r="K483" s="11" t="n"/>
      <c r="L483" s="11" t="n"/>
      <c r="M483" s="11" t="n"/>
      <c r="N483" s="14" t="n"/>
      <c r="O483" s="17" t="n"/>
      <c r="P483" s="14">
        <f>IF(ISBLANK($N483),"",ROUND($N483*$O483,0))</f>
        <v/>
      </c>
      <c r="Q483" s="14">
        <f>IF(ISBLANK($N483),"",$N483+$P483)</f>
        <v/>
      </c>
      <c r="R483" s="11" t="n"/>
      <c r="S483" s="15">
        <f>IF(ISBLANK($A483),"",DATE(YEAR($A483),MONTH($A483),1))</f>
        <v/>
      </c>
    </row>
    <row r="484">
      <c r="A484" s="16" t="n"/>
      <c r="B484" s="11" t="n"/>
      <c r="C484" s="11" t="n"/>
      <c r="D484" s="11" t="n"/>
      <c r="E484" s="11" t="n"/>
      <c r="F484" s="11" t="n"/>
      <c r="G484" s="11" t="n"/>
      <c r="H484" s="11" t="n"/>
      <c r="I484" s="11">
        <f>IF(ISBLANK($H484),"",INDEX(COA_Cashflow!$A$3:$A$200,MATCH($H484,COA_Cashflow!$B$3:$B$200,0)))</f>
        <v/>
      </c>
      <c r="J484" s="11" t="n"/>
      <c r="K484" s="11" t="n"/>
      <c r="L484" s="11" t="n"/>
      <c r="M484" s="11" t="n"/>
      <c r="N484" s="14" t="n"/>
      <c r="O484" s="17" t="n"/>
      <c r="P484" s="14">
        <f>IF(ISBLANK($N484),"",ROUND($N484*$O484,0))</f>
        <v/>
      </c>
      <c r="Q484" s="14">
        <f>IF(ISBLANK($N484),"",$N484+$P484)</f>
        <v/>
      </c>
      <c r="R484" s="11" t="n"/>
      <c r="S484" s="15">
        <f>IF(ISBLANK($A484),"",DATE(YEAR($A484),MONTH($A484),1))</f>
        <v/>
      </c>
    </row>
    <row r="485">
      <c r="A485" s="16" t="n"/>
      <c r="B485" s="11" t="n"/>
      <c r="C485" s="11" t="n"/>
      <c r="D485" s="11" t="n"/>
      <c r="E485" s="11" t="n"/>
      <c r="F485" s="11" t="n"/>
      <c r="G485" s="11" t="n"/>
      <c r="H485" s="11" t="n"/>
      <c r="I485" s="11">
        <f>IF(ISBLANK($H485),"",INDEX(COA_Cashflow!$A$3:$A$200,MATCH($H485,COA_Cashflow!$B$3:$B$200,0)))</f>
        <v/>
      </c>
      <c r="J485" s="11" t="n"/>
      <c r="K485" s="11" t="n"/>
      <c r="L485" s="11" t="n"/>
      <c r="M485" s="11" t="n"/>
      <c r="N485" s="14" t="n"/>
      <c r="O485" s="17" t="n"/>
      <c r="P485" s="14">
        <f>IF(ISBLANK($N485),"",ROUND($N485*$O485,0))</f>
        <v/>
      </c>
      <c r="Q485" s="14">
        <f>IF(ISBLANK($N485),"",$N485+$P485)</f>
        <v/>
      </c>
      <c r="R485" s="11" t="n"/>
      <c r="S485" s="15">
        <f>IF(ISBLANK($A485),"",DATE(YEAR($A485),MONTH($A485),1))</f>
        <v/>
      </c>
    </row>
    <row r="486">
      <c r="A486" s="16" t="n"/>
      <c r="B486" s="11" t="n"/>
      <c r="C486" s="11" t="n"/>
      <c r="D486" s="11" t="n"/>
      <c r="E486" s="11" t="n"/>
      <c r="F486" s="11" t="n"/>
      <c r="G486" s="11" t="n"/>
      <c r="H486" s="11" t="n"/>
      <c r="I486" s="11">
        <f>IF(ISBLANK($H486),"",INDEX(COA_Cashflow!$A$3:$A$200,MATCH($H486,COA_Cashflow!$B$3:$B$200,0)))</f>
        <v/>
      </c>
      <c r="J486" s="11" t="n"/>
      <c r="K486" s="11" t="n"/>
      <c r="L486" s="11" t="n"/>
      <c r="M486" s="11" t="n"/>
      <c r="N486" s="14" t="n"/>
      <c r="O486" s="17" t="n"/>
      <c r="P486" s="14">
        <f>IF(ISBLANK($N486),"",ROUND($N486*$O486,0))</f>
        <v/>
      </c>
      <c r="Q486" s="14">
        <f>IF(ISBLANK($N486),"",$N486+$P486)</f>
        <v/>
      </c>
      <c r="R486" s="11" t="n"/>
      <c r="S486" s="15">
        <f>IF(ISBLANK($A486),"",DATE(YEAR($A486),MONTH($A486),1))</f>
        <v/>
      </c>
    </row>
    <row r="487">
      <c r="A487" s="16" t="n"/>
      <c r="B487" s="11" t="n"/>
      <c r="C487" s="11" t="n"/>
      <c r="D487" s="11" t="n"/>
      <c r="E487" s="11" t="n"/>
      <c r="F487" s="11" t="n"/>
      <c r="G487" s="11" t="n"/>
      <c r="H487" s="11" t="n"/>
      <c r="I487" s="11">
        <f>IF(ISBLANK($H487),"",INDEX(COA_Cashflow!$A$3:$A$200,MATCH($H487,COA_Cashflow!$B$3:$B$200,0)))</f>
        <v/>
      </c>
      <c r="J487" s="11" t="n"/>
      <c r="K487" s="11" t="n"/>
      <c r="L487" s="11" t="n"/>
      <c r="M487" s="11" t="n"/>
      <c r="N487" s="14" t="n"/>
      <c r="O487" s="17" t="n"/>
      <c r="P487" s="14">
        <f>IF(ISBLANK($N487),"",ROUND($N487*$O487,0))</f>
        <v/>
      </c>
      <c r="Q487" s="14">
        <f>IF(ISBLANK($N487),"",$N487+$P487)</f>
        <v/>
      </c>
      <c r="R487" s="11" t="n"/>
      <c r="S487" s="15">
        <f>IF(ISBLANK($A487),"",DATE(YEAR($A487),MONTH($A487),1))</f>
        <v/>
      </c>
    </row>
    <row r="488">
      <c r="A488" s="16" t="n"/>
      <c r="B488" s="11" t="n"/>
      <c r="C488" s="11" t="n"/>
      <c r="D488" s="11" t="n"/>
      <c r="E488" s="11" t="n"/>
      <c r="F488" s="11" t="n"/>
      <c r="G488" s="11" t="n"/>
      <c r="H488" s="11" t="n"/>
      <c r="I488" s="11">
        <f>IF(ISBLANK($H488),"",INDEX(COA_Cashflow!$A$3:$A$200,MATCH($H488,COA_Cashflow!$B$3:$B$200,0)))</f>
        <v/>
      </c>
      <c r="J488" s="11" t="n"/>
      <c r="K488" s="11" t="n"/>
      <c r="L488" s="11" t="n"/>
      <c r="M488" s="11" t="n"/>
      <c r="N488" s="14" t="n"/>
      <c r="O488" s="17" t="n"/>
      <c r="P488" s="14">
        <f>IF(ISBLANK($N488),"",ROUND($N488*$O488,0))</f>
        <v/>
      </c>
      <c r="Q488" s="14">
        <f>IF(ISBLANK($N488),"",$N488+$P488)</f>
        <v/>
      </c>
      <c r="R488" s="11" t="n"/>
      <c r="S488" s="15">
        <f>IF(ISBLANK($A488),"",DATE(YEAR($A488),MONTH($A488),1))</f>
        <v/>
      </c>
    </row>
    <row r="489">
      <c r="A489" s="16" t="n"/>
      <c r="B489" s="11" t="n"/>
      <c r="C489" s="11" t="n"/>
      <c r="D489" s="11" t="n"/>
      <c r="E489" s="11" t="n"/>
      <c r="F489" s="11" t="n"/>
      <c r="G489" s="11" t="n"/>
      <c r="H489" s="11" t="n"/>
      <c r="I489" s="11">
        <f>IF(ISBLANK($H489),"",INDEX(COA_Cashflow!$A$3:$A$200,MATCH($H489,COA_Cashflow!$B$3:$B$200,0)))</f>
        <v/>
      </c>
      <c r="J489" s="11" t="n"/>
      <c r="K489" s="11" t="n"/>
      <c r="L489" s="11" t="n"/>
      <c r="M489" s="11" t="n"/>
      <c r="N489" s="14" t="n"/>
      <c r="O489" s="17" t="n"/>
      <c r="P489" s="14">
        <f>IF(ISBLANK($N489),"",ROUND($N489*$O489,0))</f>
        <v/>
      </c>
      <c r="Q489" s="14">
        <f>IF(ISBLANK($N489),"",$N489+$P489)</f>
        <v/>
      </c>
      <c r="R489" s="11" t="n"/>
      <c r="S489" s="15">
        <f>IF(ISBLANK($A489),"",DATE(YEAR($A489),MONTH($A489),1))</f>
        <v/>
      </c>
    </row>
    <row r="490">
      <c r="A490" s="16" t="n"/>
      <c r="B490" s="11" t="n"/>
      <c r="C490" s="11" t="n"/>
      <c r="D490" s="11" t="n"/>
      <c r="E490" s="11" t="n"/>
      <c r="F490" s="11" t="n"/>
      <c r="G490" s="11" t="n"/>
      <c r="H490" s="11" t="n"/>
      <c r="I490" s="11">
        <f>IF(ISBLANK($H490),"",INDEX(COA_Cashflow!$A$3:$A$200,MATCH($H490,COA_Cashflow!$B$3:$B$200,0)))</f>
        <v/>
      </c>
      <c r="J490" s="11" t="n"/>
      <c r="K490" s="11" t="n"/>
      <c r="L490" s="11" t="n"/>
      <c r="M490" s="11" t="n"/>
      <c r="N490" s="14" t="n"/>
      <c r="O490" s="17" t="n"/>
      <c r="P490" s="14">
        <f>IF(ISBLANK($N490),"",ROUND($N490*$O490,0))</f>
        <v/>
      </c>
      <c r="Q490" s="14">
        <f>IF(ISBLANK($N490),"",$N490+$P490)</f>
        <v/>
      </c>
      <c r="R490" s="11" t="n"/>
      <c r="S490" s="15">
        <f>IF(ISBLANK($A490),"",DATE(YEAR($A490),MONTH($A490),1))</f>
        <v/>
      </c>
    </row>
    <row r="491">
      <c r="A491" s="16" t="n"/>
      <c r="B491" s="11" t="n"/>
      <c r="C491" s="11" t="n"/>
      <c r="D491" s="11" t="n"/>
      <c r="E491" s="11" t="n"/>
      <c r="F491" s="11" t="n"/>
      <c r="G491" s="11" t="n"/>
      <c r="H491" s="11" t="n"/>
      <c r="I491" s="11">
        <f>IF(ISBLANK($H491),"",INDEX(COA_Cashflow!$A$3:$A$200,MATCH($H491,COA_Cashflow!$B$3:$B$200,0)))</f>
        <v/>
      </c>
      <c r="J491" s="11" t="n"/>
      <c r="K491" s="11" t="n"/>
      <c r="L491" s="11" t="n"/>
      <c r="M491" s="11" t="n"/>
      <c r="N491" s="14" t="n"/>
      <c r="O491" s="17" t="n"/>
      <c r="P491" s="14">
        <f>IF(ISBLANK($N491),"",ROUND($N491*$O491,0))</f>
        <v/>
      </c>
      <c r="Q491" s="14">
        <f>IF(ISBLANK($N491),"",$N491+$P491)</f>
        <v/>
      </c>
      <c r="R491" s="11" t="n"/>
      <c r="S491" s="15">
        <f>IF(ISBLANK($A491),"",DATE(YEAR($A491),MONTH($A491),1))</f>
        <v/>
      </c>
    </row>
    <row r="492">
      <c r="A492" s="16" t="n"/>
      <c r="B492" s="11" t="n"/>
      <c r="C492" s="11" t="n"/>
      <c r="D492" s="11" t="n"/>
      <c r="E492" s="11" t="n"/>
      <c r="F492" s="11" t="n"/>
      <c r="G492" s="11" t="n"/>
      <c r="H492" s="11" t="n"/>
      <c r="I492" s="11">
        <f>IF(ISBLANK($H492),"",INDEX(COA_Cashflow!$A$3:$A$200,MATCH($H492,COA_Cashflow!$B$3:$B$200,0)))</f>
        <v/>
      </c>
      <c r="J492" s="11" t="n"/>
      <c r="K492" s="11" t="n"/>
      <c r="L492" s="11" t="n"/>
      <c r="M492" s="11" t="n"/>
      <c r="N492" s="14" t="n"/>
      <c r="O492" s="17" t="n"/>
      <c r="P492" s="14">
        <f>IF(ISBLANK($N492),"",ROUND($N492*$O492,0))</f>
        <v/>
      </c>
      <c r="Q492" s="14">
        <f>IF(ISBLANK($N492),"",$N492+$P492)</f>
        <v/>
      </c>
      <c r="R492" s="11" t="n"/>
      <c r="S492" s="15">
        <f>IF(ISBLANK($A492),"",DATE(YEAR($A492),MONTH($A492),1))</f>
        <v/>
      </c>
    </row>
    <row r="493">
      <c r="A493" s="16" t="n"/>
      <c r="B493" s="11" t="n"/>
      <c r="C493" s="11" t="n"/>
      <c r="D493" s="11" t="n"/>
      <c r="E493" s="11" t="n"/>
      <c r="F493" s="11" t="n"/>
      <c r="G493" s="11" t="n"/>
      <c r="H493" s="11" t="n"/>
      <c r="I493" s="11">
        <f>IF(ISBLANK($H493),"",INDEX(COA_Cashflow!$A$3:$A$200,MATCH($H493,COA_Cashflow!$B$3:$B$200,0)))</f>
        <v/>
      </c>
      <c r="J493" s="11" t="n"/>
      <c r="K493" s="11" t="n"/>
      <c r="L493" s="11" t="n"/>
      <c r="M493" s="11" t="n"/>
      <c r="N493" s="14" t="n"/>
      <c r="O493" s="17" t="n"/>
      <c r="P493" s="14">
        <f>IF(ISBLANK($N493),"",ROUND($N493*$O493,0))</f>
        <v/>
      </c>
      <c r="Q493" s="14">
        <f>IF(ISBLANK($N493),"",$N493+$P493)</f>
        <v/>
      </c>
      <c r="R493" s="11" t="n"/>
      <c r="S493" s="15">
        <f>IF(ISBLANK($A493),"",DATE(YEAR($A493),MONTH($A493),1))</f>
        <v/>
      </c>
    </row>
    <row r="494">
      <c r="A494" s="16" t="n"/>
      <c r="B494" s="11" t="n"/>
      <c r="C494" s="11" t="n"/>
      <c r="D494" s="11" t="n"/>
      <c r="E494" s="11" t="n"/>
      <c r="F494" s="11" t="n"/>
      <c r="G494" s="11" t="n"/>
      <c r="H494" s="11" t="n"/>
      <c r="I494" s="11">
        <f>IF(ISBLANK($H494),"",INDEX(COA_Cashflow!$A$3:$A$200,MATCH($H494,COA_Cashflow!$B$3:$B$200,0)))</f>
        <v/>
      </c>
      <c r="J494" s="11" t="n"/>
      <c r="K494" s="11" t="n"/>
      <c r="L494" s="11" t="n"/>
      <c r="M494" s="11" t="n"/>
      <c r="N494" s="14" t="n"/>
      <c r="O494" s="17" t="n"/>
      <c r="P494" s="14">
        <f>IF(ISBLANK($N494),"",ROUND($N494*$O494,0))</f>
        <v/>
      </c>
      <c r="Q494" s="14">
        <f>IF(ISBLANK($N494),"",$N494+$P494)</f>
        <v/>
      </c>
      <c r="R494" s="11" t="n"/>
      <c r="S494" s="15">
        <f>IF(ISBLANK($A494),"",DATE(YEAR($A494),MONTH($A494),1))</f>
        <v/>
      </c>
    </row>
    <row r="495">
      <c r="A495" s="16" t="n"/>
      <c r="B495" s="11" t="n"/>
      <c r="C495" s="11" t="n"/>
      <c r="D495" s="11" t="n"/>
      <c r="E495" s="11" t="n"/>
      <c r="F495" s="11" t="n"/>
      <c r="G495" s="11" t="n"/>
      <c r="H495" s="11" t="n"/>
      <c r="I495" s="11">
        <f>IF(ISBLANK($H495),"",INDEX(COA_Cashflow!$A$3:$A$200,MATCH($H495,COA_Cashflow!$B$3:$B$200,0)))</f>
        <v/>
      </c>
      <c r="J495" s="11" t="n"/>
      <c r="K495" s="11" t="n"/>
      <c r="L495" s="11" t="n"/>
      <c r="M495" s="11" t="n"/>
      <c r="N495" s="14" t="n"/>
      <c r="O495" s="17" t="n"/>
      <c r="P495" s="14">
        <f>IF(ISBLANK($N495),"",ROUND($N495*$O495,0))</f>
        <v/>
      </c>
      <c r="Q495" s="14">
        <f>IF(ISBLANK($N495),"",$N495+$P495)</f>
        <v/>
      </c>
      <c r="R495" s="11" t="n"/>
      <c r="S495" s="15">
        <f>IF(ISBLANK($A495),"",DATE(YEAR($A495),MONTH($A495),1))</f>
        <v/>
      </c>
    </row>
    <row r="496">
      <c r="A496" s="16" t="n"/>
      <c r="B496" s="11" t="n"/>
      <c r="C496" s="11" t="n"/>
      <c r="D496" s="11" t="n"/>
      <c r="E496" s="11" t="n"/>
      <c r="F496" s="11" t="n"/>
      <c r="G496" s="11" t="n"/>
      <c r="H496" s="11" t="n"/>
      <c r="I496" s="11">
        <f>IF(ISBLANK($H496),"",INDEX(COA_Cashflow!$A$3:$A$200,MATCH($H496,COA_Cashflow!$B$3:$B$200,0)))</f>
        <v/>
      </c>
      <c r="J496" s="11" t="n"/>
      <c r="K496" s="11" t="n"/>
      <c r="L496" s="11" t="n"/>
      <c r="M496" s="11" t="n"/>
      <c r="N496" s="14" t="n"/>
      <c r="O496" s="17" t="n"/>
      <c r="P496" s="14">
        <f>IF(ISBLANK($N496),"",ROUND($N496*$O496,0))</f>
        <v/>
      </c>
      <c r="Q496" s="14">
        <f>IF(ISBLANK($N496),"",$N496+$P496)</f>
        <v/>
      </c>
      <c r="R496" s="11" t="n"/>
      <c r="S496" s="15">
        <f>IF(ISBLANK($A496),"",DATE(YEAR($A496),MONTH($A496),1))</f>
        <v/>
      </c>
    </row>
    <row r="497">
      <c r="A497" s="16" t="n"/>
      <c r="B497" s="11" t="n"/>
      <c r="C497" s="11" t="n"/>
      <c r="D497" s="11" t="n"/>
      <c r="E497" s="11" t="n"/>
      <c r="F497" s="11" t="n"/>
      <c r="G497" s="11" t="n"/>
      <c r="H497" s="11" t="n"/>
      <c r="I497" s="11">
        <f>IF(ISBLANK($H497),"",INDEX(COA_Cashflow!$A$3:$A$200,MATCH($H497,COA_Cashflow!$B$3:$B$200,0)))</f>
        <v/>
      </c>
      <c r="J497" s="11" t="n"/>
      <c r="K497" s="11" t="n"/>
      <c r="L497" s="11" t="n"/>
      <c r="M497" s="11" t="n"/>
      <c r="N497" s="14" t="n"/>
      <c r="O497" s="17" t="n"/>
      <c r="P497" s="14">
        <f>IF(ISBLANK($N497),"",ROUND($N497*$O497,0))</f>
        <v/>
      </c>
      <c r="Q497" s="14">
        <f>IF(ISBLANK($N497),"",$N497+$P497)</f>
        <v/>
      </c>
      <c r="R497" s="11" t="n"/>
      <c r="S497" s="15">
        <f>IF(ISBLANK($A497),"",DATE(YEAR($A497),MONTH($A497),1))</f>
        <v/>
      </c>
    </row>
    <row r="498">
      <c r="A498" s="16" t="n"/>
      <c r="B498" s="11" t="n"/>
      <c r="C498" s="11" t="n"/>
      <c r="D498" s="11" t="n"/>
      <c r="E498" s="11" t="n"/>
      <c r="F498" s="11" t="n"/>
      <c r="G498" s="11" t="n"/>
      <c r="H498" s="11" t="n"/>
      <c r="I498" s="11">
        <f>IF(ISBLANK($H498),"",INDEX(COA_Cashflow!$A$3:$A$200,MATCH($H498,COA_Cashflow!$B$3:$B$200,0)))</f>
        <v/>
      </c>
      <c r="J498" s="11" t="n"/>
      <c r="K498" s="11" t="n"/>
      <c r="L498" s="11" t="n"/>
      <c r="M498" s="11" t="n"/>
      <c r="N498" s="14" t="n"/>
      <c r="O498" s="17" t="n"/>
      <c r="P498" s="14">
        <f>IF(ISBLANK($N498),"",ROUND($N498*$O498,0))</f>
        <v/>
      </c>
      <c r="Q498" s="14">
        <f>IF(ISBLANK($N498),"",$N498+$P498)</f>
        <v/>
      </c>
      <c r="R498" s="11" t="n"/>
      <c r="S498" s="15">
        <f>IF(ISBLANK($A498),"",DATE(YEAR($A498),MONTH($A498),1))</f>
        <v/>
      </c>
    </row>
    <row r="499">
      <c r="A499" s="16" t="n"/>
      <c r="B499" s="11" t="n"/>
      <c r="C499" s="11" t="n"/>
      <c r="D499" s="11" t="n"/>
      <c r="E499" s="11" t="n"/>
      <c r="F499" s="11" t="n"/>
      <c r="G499" s="11" t="n"/>
      <c r="H499" s="11" t="n"/>
      <c r="I499" s="11">
        <f>IF(ISBLANK($H499),"",INDEX(COA_Cashflow!$A$3:$A$200,MATCH($H499,COA_Cashflow!$B$3:$B$200,0)))</f>
        <v/>
      </c>
      <c r="J499" s="11" t="n"/>
      <c r="K499" s="11" t="n"/>
      <c r="L499" s="11" t="n"/>
      <c r="M499" s="11" t="n"/>
      <c r="N499" s="14" t="n"/>
      <c r="O499" s="17" t="n"/>
      <c r="P499" s="14">
        <f>IF(ISBLANK($N499),"",ROUND($N499*$O499,0))</f>
        <v/>
      </c>
      <c r="Q499" s="14">
        <f>IF(ISBLANK($N499),"",$N499+$P499)</f>
        <v/>
      </c>
      <c r="R499" s="11" t="n"/>
      <c r="S499" s="15">
        <f>IF(ISBLANK($A499),"",DATE(YEAR($A499),MONTH($A499),1))</f>
        <v/>
      </c>
    </row>
    <row r="500">
      <c r="A500" s="16" t="n"/>
      <c r="B500" s="11" t="n"/>
      <c r="C500" s="11" t="n"/>
      <c r="D500" s="11" t="n"/>
      <c r="E500" s="11" t="n"/>
      <c r="F500" s="11" t="n"/>
      <c r="G500" s="11" t="n"/>
      <c r="H500" s="11" t="n"/>
      <c r="I500" s="11">
        <f>IF(ISBLANK($H500),"",INDEX(COA_Cashflow!$A$3:$A$200,MATCH($H500,COA_Cashflow!$B$3:$B$200,0)))</f>
        <v/>
      </c>
      <c r="J500" s="11" t="n"/>
      <c r="K500" s="11" t="n"/>
      <c r="L500" s="11" t="n"/>
      <c r="M500" s="11" t="n"/>
      <c r="N500" s="14" t="n"/>
      <c r="O500" s="17" t="n"/>
      <c r="P500" s="14">
        <f>IF(ISBLANK($N500),"",ROUND($N500*$O500,0))</f>
        <v/>
      </c>
      <c r="Q500" s="14">
        <f>IF(ISBLANK($N500),"",$N500+$P500)</f>
        <v/>
      </c>
      <c r="R500" s="11" t="n"/>
      <c r="S500" s="15">
        <f>IF(ISBLANK($A500),"",DATE(YEAR($A500),MONTH($A500),1))</f>
        <v/>
      </c>
    </row>
    <row r="501">
      <c r="A501" s="16" t="n"/>
      <c r="B501" s="11" t="n"/>
      <c r="C501" s="11" t="n"/>
      <c r="D501" s="11" t="n"/>
      <c r="E501" s="11" t="n"/>
      <c r="F501" s="11" t="n"/>
      <c r="G501" s="11" t="n"/>
      <c r="H501" s="11" t="n"/>
      <c r="I501" s="11">
        <f>IF(ISBLANK($H501),"",INDEX(COA_Cashflow!$A$3:$A$200,MATCH($H501,COA_Cashflow!$B$3:$B$200,0)))</f>
        <v/>
      </c>
      <c r="J501" s="11" t="n"/>
      <c r="K501" s="11" t="n"/>
      <c r="L501" s="11" t="n"/>
      <c r="M501" s="11" t="n"/>
      <c r="N501" s="14" t="n"/>
      <c r="O501" s="17" t="n"/>
      <c r="P501" s="14">
        <f>IF(ISBLANK($N501),"",ROUND($N501*$O501,0))</f>
        <v/>
      </c>
      <c r="Q501" s="14">
        <f>IF(ISBLANK($N501),"",$N501+$P501)</f>
        <v/>
      </c>
      <c r="R501" s="11" t="n"/>
      <c r="S501" s="15">
        <f>IF(ISBLANK($A501),"",DATE(YEAR($A501),MONTH($A501),1))</f>
        <v/>
      </c>
    </row>
    <row r="502">
      <c r="A502" s="16" t="n"/>
      <c r="B502" s="11" t="n"/>
      <c r="C502" s="11" t="n"/>
      <c r="D502" s="11" t="n"/>
      <c r="E502" s="11" t="n"/>
      <c r="F502" s="11" t="n"/>
      <c r="G502" s="11" t="n"/>
      <c r="H502" s="11" t="n"/>
      <c r="I502" s="11">
        <f>IF(ISBLANK($H502),"",INDEX(COA_Cashflow!$A$3:$A$200,MATCH($H502,COA_Cashflow!$B$3:$B$200,0)))</f>
        <v/>
      </c>
      <c r="J502" s="11" t="n"/>
      <c r="K502" s="11" t="n"/>
      <c r="L502" s="11" t="n"/>
      <c r="M502" s="11" t="n"/>
      <c r="N502" s="14" t="n"/>
      <c r="O502" s="17" t="n"/>
      <c r="P502" s="14">
        <f>IF(ISBLANK($N502),"",ROUND($N502*$O502,0))</f>
        <v/>
      </c>
      <c r="Q502" s="14">
        <f>IF(ISBLANK($N502),"",$N502+$P502)</f>
        <v/>
      </c>
      <c r="R502" s="11" t="n"/>
      <c r="S502" s="15">
        <f>IF(ISBLANK($A502),"",DATE(YEAR($A502),MONTH($A502),1))</f>
        <v/>
      </c>
    </row>
  </sheetData>
  <mergeCells count="1">
    <mergeCell ref="A1:S1"/>
  </mergeCells>
  <conditionalFormatting sqref="D3:D502">
    <cfRule type="expression" priority="1" dxfId="0">
      <formula>AND(NOT(ISBLANK($A3)),ISBLANK($D3))</formula>
    </cfRule>
  </conditionalFormatting>
  <conditionalFormatting sqref="H3:H502">
    <cfRule type="expression" priority="2" dxfId="0">
      <formula>AND(NOT(ISBLANK($A3)),ISBLANK($H3))</formula>
    </cfRule>
  </conditionalFormatting>
  <conditionalFormatting sqref="Q3:Q502">
    <cfRule type="expression" priority="3" dxfId="0">
      <formula>AND(NOT(ISBLANK($A3)),ISBLANK($Q3))</formula>
    </cfRule>
  </conditionalFormatting>
  <dataValidations count="7">
    <dataValidation sqref="D3:D502" showDropDown="0" showInputMessage="0" showErrorMessage="0" allowBlank="1" type="list">
      <formula1>"Thu,Chi,Chuyển"</formula1>
    </dataValidation>
    <dataValidation sqref="E3:E502 F3:F502 G3:G502" showDropDown="0" showInputMessage="0" showErrorMessage="0" allowBlank="1" type="list">
      <formula1>=Bank_Accounts!$A$3:$A$52</formula1>
    </dataValidation>
    <dataValidation sqref="H3:H502" showDropDown="0" showInputMessage="0" showErrorMessage="0" allowBlank="1" type="list">
      <formula1>=COA_Cashflow!$B$3:$B$200</formula1>
    </dataValidation>
    <dataValidation sqref="J3:J502" showDropDown="0" showInputMessage="0" showErrorMessage="0" allowBlank="1" type="list">
      <formula1>=Cost_Centers!$A$3:$A$200</formula1>
    </dataValidation>
    <dataValidation sqref="K3:K502" showDropDown="0" showInputMessage="0" showErrorMessage="0" allowBlank="1" type="list">
      <formula1>=Projects!$A$3:$A$200</formula1>
    </dataValidation>
    <dataValidation sqref="L3:L502" showDropDown="0" showInputMessage="0" showErrorMessage="0" allowBlank="1" type="list">
      <formula1>=Customers!$A$3:$A$500</formula1>
    </dataValidation>
    <dataValidation sqref="M3:M502" showDropDown="0" showInputMessage="0" showErrorMessage="0" allowBlank="1" type="list">
      <formula1>=Vendors!$A$3:$A$500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8" customWidth="1" min="3" max="3"/>
    <col width="18" customWidth="1" min="4" max="4"/>
    <col width="10" customWidth="1" min="5" max="5"/>
    <col width="18" customWidth="1" min="6" max="6"/>
    <col width="18" customWidth="1" min="7" max="7"/>
    <col width="28" customWidth="1" min="8" max="8"/>
  </cols>
  <sheetData>
    <row r="1">
      <c r="A1" s="8" t="inlineStr">
        <is>
          <t>TÀI KHOẢN TIỀN (NGÂN HÀNG / TIỀN MẶT)</t>
        </is>
      </c>
    </row>
    <row r="2">
      <c r="A2" s="5" t="inlineStr">
        <is>
          <t>Tài khoản</t>
        </is>
      </c>
      <c r="B2" s="5" t="inlineStr">
        <is>
          <t>Loại</t>
        </is>
      </c>
      <c r="C2" s="5" t="inlineStr">
        <is>
          <t>Ngân hàng</t>
        </is>
      </c>
      <c r="D2" s="5" t="inlineStr">
        <is>
          <t>Số tài khoản</t>
        </is>
      </c>
      <c r="E2" s="5" t="inlineStr">
        <is>
          <t>Tiền tệ</t>
        </is>
      </c>
      <c r="F2" s="5" t="inlineStr">
        <is>
          <t>Số dư đầu kỳ</t>
        </is>
      </c>
      <c r="G2" s="5" t="inlineStr">
        <is>
          <t>Số dư hiện tại</t>
        </is>
      </c>
      <c r="H2" s="5" t="inlineStr">
        <is>
          <t>Ghi chú</t>
        </is>
      </c>
    </row>
    <row r="3">
      <c r="A3" s="11" t="inlineStr">
        <is>
          <t>Tiền mặt</t>
        </is>
      </c>
      <c r="B3" s="11" t="inlineStr">
        <is>
          <t>Cash</t>
        </is>
      </c>
      <c r="C3" s="11" t="inlineStr"/>
      <c r="D3" s="11" t="inlineStr"/>
      <c r="E3" s="11" t="inlineStr">
        <is>
          <t>VND</t>
        </is>
      </c>
      <c r="F3" s="12" t="n">
        <v>0</v>
      </c>
      <c r="G3" s="14">
        <f>IF(A3="","",F3+SUMIFS(Cash_Transactions!$Q$3:$Q$502,Cash_Transactions!$D$3:$D$502,"Thu",Cash_Transactions!$E$3:$E$502,A3)-SUMIFS(Cash_Transactions!$Q$3:$Q$502,Cash_Transactions!$D$3:$D$502,"Chi",Cash_Transactions!$E$3:$E$502,A3)-SUMIFS(Cash_Transactions!$Q$3:$Q$502,Cash_Transactions!$D$3:$D$502,"Chuyển",Cash_Transactions!$F$3:$F$502,A3)+SUMIFS(Cash_Transactions!$Q$3:$Q$502,Cash_Transactions!$D$3:$D$502,"Chuyển",Cash_Transactions!$G$3:$G$502,A3))</f>
        <v/>
      </c>
      <c r="H3" s="11" t="inlineStr"/>
    </row>
    <row r="4">
      <c r="A4" s="11" t="inlineStr">
        <is>
          <t>Ngân hàng 1</t>
        </is>
      </c>
      <c r="B4" s="11" t="inlineStr">
        <is>
          <t>Bank</t>
        </is>
      </c>
      <c r="C4" s="11" t="inlineStr"/>
      <c r="D4" s="11" t="inlineStr"/>
      <c r="E4" s="11" t="inlineStr">
        <is>
          <t>VND</t>
        </is>
      </c>
      <c r="F4" s="12" t="n">
        <v>0</v>
      </c>
      <c r="G4" s="14">
        <f>IF(A4="","",F4+SUMIFS(Cash_Transactions!$Q$3:$Q$502,Cash_Transactions!$D$3:$D$502,"Thu",Cash_Transactions!$E$3:$E$502,A4)-SUMIFS(Cash_Transactions!$Q$3:$Q$502,Cash_Transactions!$D$3:$D$502,"Chi",Cash_Transactions!$E$3:$E$502,A4)-SUMIFS(Cash_Transactions!$Q$3:$Q$502,Cash_Transactions!$D$3:$D$502,"Chuyển",Cash_Transactions!$F$3:$F$502,A4)+SUMIFS(Cash_Transactions!$Q$3:$Q$502,Cash_Transactions!$D$3:$D$502,"Chuyển",Cash_Transactions!$G$3:$G$502,A4))</f>
        <v/>
      </c>
      <c r="H4" s="11" t="inlineStr"/>
    </row>
    <row r="5">
      <c r="A5" s="11" t="inlineStr">
        <is>
          <t>Ví điện tử</t>
        </is>
      </c>
      <c r="B5" s="11" t="inlineStr">
        <is>
          <t>E-wallet</t>
        </is>
      </c>
      <c r="C5" s="11" t="inlineStr"/>
      <c r="D5" s="11" t="inlineStr"/>
      <c r="E5" s="11" t="inlineStr">
        <is>
          <t>VND</t>
        </is>
      </c>
      <c r="F5" s="12" t="n">
        <v>0</v>
      </c>
      <c r="G5" s="14">
        <f>IF(A5="","",F5+SUMIFS(Cash_Transactions!$Q$3:$Q$502,Cash_Transactions!$D$3:$D$502,"Thu",Cash_Transactions!$E$3:$E$502,A5)-SUMIFS(Cash_Transactions!$Q$3:$Q$502,Cash_Transactions!$D$3:$D$502,"Chi",Cash_Transactions!$E$3:$E$502,A5)-SUMIFS(Cash_Transactions!$Q$3:$Q$502,Cash_Transactions!$D$3:$D$502,"Chuyển",Cash_Transactions!$F$3:$F$502,A5)+SUMIFS(Cash_Transactions!$Q$3:$Q$502,Cash_Transactions!$D$3:$D$502,"Chuyển",Cash_Transactions!$G$3:$G$502,A5))</f>
        <v/>
      </c>
      <c r="H5" s="11" t="inlineStr"/>
    </row>
    <row r="6">
      <c r="A6" s="11" t="n"/>
      <c r="B6" s="11" t="n"/>
      <c r="C6" s="11" t="n"/>
      <c r="D6" s="11" t="n"/>
      <c r="E6" s="11" t="n"/>
      <c r="F6" s="12" t="n"/>
      <c r="G6" s="14">
        <f>IF(A6="","",F6+SUMIFS(Cash_Transactions!$Q$3:$Q$502,Cash_Transactions!$D$3:$D$502,"Thu",Cash_Transactions!$E$3:$E$502,A6)-SUMIFS(Cash_Transactions!$Q$3:$Q$502,Cash_Transactions!$D$3:$D$502,"Chi",Cash_Transactions!$E$3:$E$502,A6)-SUMIFS(Cash_Transactions!$Q$3:$Q$502,Cash_Transactions!$D$3:$D$502,"Chuyển",Cash_Transactions!$F$3:$F$502,A6)+SUMIFS(Cash_Transactions!$Q$3:$Q$502,Cash_Transactions!$D$3:$D$502,"Chuyển",Cash_Transactions!$G$3:$G$502,A6))</f>
        <v/>
      </c>
      <c r="H6" s="11" t="n"/>
    </row>
    <row r="7">
      <c r="A7" s="11" t="n"/>
      <c r="B7" s="11" t="n"/>
      <c r="C7" s="11" t="n"/>
      <c r="D7" s="11" t="n"/>
      <c r="E7" s="11" t="n"/>
      <c r="F7" s="12" t="n"/>
      <c r="G7" s="14">
        <f>IF(A7="","",F7+SUMIFS(Cash_Transactions!$Q$3:$Q$502,Cash_Transactions!$D$3:$D$502,"Thu",Cash_Transactions!$E$3:$E$502,A7)-SUMIFS(Cash_Transactions!$Q$3:$Q$502,Cash_Transactions!$D$3:$D$502,"Chi",Cash_Transactions!$E$3:$E$502,A7)-SUMIFS(Cash_Transactions!$Q$3:$Q$502,Cash_Transactions!$D$3:$D$502,"Chuyển",Cash_Transactions!$F$3:$F$502,A7)+SUMIFS(Cash_Transactions!$Q$3:$Q$502,Cash_Transactions!$D$3:$D$502,"Chuyển",Cash_Transactions!$G$3:$G$502,A7))</f>
        <v/>
      </c>
      <c r="H7" s="11" t="n"/>
    </row>
    <row r="8">
      <c r="A8" s="11" t="n"/>
      <c r="B8" s="11" t="n"/>
      <c r="C8" s="11" t="n"/>
      <c r="D8" s="11" t="n"/>
      <c r="E8" s="11" t="n"/>
      <c r="F8" s="12" t="n"/>
      <c r="G8" s="14">
        <f>IF(A8="","",F8+SUMIFS(Cash_Transactions!$Q$3:$Q$502,Cash_Transactions!$D$3:$D$502,"Thu",Cash_Transactions!$E$3:$E$502,A8)-SUMIFS(Cash_Transactions!$Q$3:$Q$502,Cash_Transactions!$D$3:$D$502,"Chi",Cash_Transactions!$E$3:$E$502,A8)-SUMIFS(Cash_Transactions!$Q$3:$Q$502,Cash_Transactions!$D$3:$D$502,"Chuyển",Cash_Transactions!$F$3:$F$502,A8)+SUMIFS(Cash_Transactions!$Q$3:$Q$502,Cash_Transactions!$D$3:$D$502,"Chuyển",Cash_Transactions!$G$3:$G$502,A8))</f>
        <v/>
      </c>
      <c r="H8" s="11" t="n"/>
    </row>
    <row r="9">
      <c r="A9" s="11" t="n"/>
      <c r="B9" s="11" t="n"/>
      <c r="C9" s="11" t="n"/>
      <c r="D9" s="11" t="n"/>
      <c r="E9" s="11" t="n"/>
      <c r="F9" s="12" t="n"/>
      <c r="G9" s="14">
        <f>IF(A9="","",F9+SUMIFS(Cash_Transactions!$Q$3:$Q$502,Cash_Transactions!$D$3:$D$502,"Thu",Cash_Transactions!$E$3:$E$502,A9)-SUMIFS(Cash_Transactions!$Q$3:$Q$502,Cash_Transactions!$D$3:$D$502,"Chi",Cash_Transactions!$E$3:$E$502,A9)-SUMIFS(Cash_Transactions!$Q$3:$Q$502,Cash_Transactions!$D$3:$D$502,"Chuyển",Cash_Transactions!$F$3:$F$502,A9)+SUMIFS(Cash_Transactions!$Q$3:$Q$502,Cash_Transactions!$D$3:$D$502,"Chuyển",Cash_Transactions!$G$3:$G$502,A9))</f>
        <v/>
      </c>
      <c r="H9" s="11" t="n"/>
    </row>
    <row r="10">
      <c r="A10" s="11" t="n"/>
      <c r="B10" s="11" t="n"/>
      <c r="C10" s="11" t="n"/>
      <c r="D10" s="11" t="n"/>
      <c r="E10" s="11" t="n"/>
      <c r="F10" s="12" t="n"/>
      <c r="G10" s="14">
        <f>IF(A10="","",F10+SUMIFS(Cash_Transactions!$Q$3:$Q$502,Cash_Transactions!$D$3:$D$502,"Thu",Cash_Transactions!$E$3:$E$502,A10)-SUMIFS(Cash_Transactions!$Q$3:$Q$502,Cash_Transactions!$D$3:$D$502,"Chi",Cash_Transactions!$E$3:$E$502,A10)-SUMIFS(Cash_Transactions!$Q$3:$Q$502,Cash_Transactions!$D$3:$D$502,"Chuyển",Cash_Transactions!$F$3:$F$502,A10)+SUMIFS(Cash_Transactions!$Q$3:$Q$502,Cash_Transactions!$D$3:$D$502,"Chuyển",Cash_Transactions!$G$3:$G$502,A10))</f>
        <v/>
      </c>
      <c r="H10" s="11" t="n"/>
    </row>
    <row r="11">
      <c r="A11" s="11" t="n"/>
      <c r="B11" s="11" t="n"/>
      <c r="C11" s="11" t="n"/>
      <c r="D11" s="11" t="n"/>
      <c r="E11" s="11" t="n"/>
      <c r="F11" s="12" t="n"/>
      <c r="G11" s="14">
        <f>IF(A11="","",F11+SUMIFS(Cash_Transactions!$Q$3:$Q$502,Cash_Transactions!$D$3:$D$502,"Thu",Cash_Transactions!$E$3:$E$502,A11)-SUMIFS(Cash_Transactions!$Q$3:$Q$502,Cash_Transactions!$D$3:$D$502,"Chi",Cash_Transactions!$E$3:$E$502,A11)-SUMIFS(Cash_Transactions!$Q$3:$Q$502,Cash_Transactions!$D$3:$D$502,"Chuyển",Cash_Transactions!$F$3:$F$502,A11)+SUMIFS(Cash_Transactions!$Q$3:$Q$502,Cash_Transactions!$D$3:$D$502,"Chuyển",Cash_Transactions!$G$3:$G$502,A11))</f>
        <v/>
      </c>
      <c r="H11" s="11" t="n"/>
    </row>
    <row r="12">
      <c r="A12" s="11" t="n"/>
      <c r="B12" s="11" t="n"/>
      <c r="C12" s="11" t="n"/>
      <c r="D12" s="11" t="n"/>
      <c r="E12" s="11" t="n"/>
      <c r="F12" s="12" t="n"/>
      <c r="G12" s="14">
        <f>IF(A12="","",F12+SUMIFS(Cash_Transactions!$Q$3:$Q$502,Cash_Transactions!$D$3:$D$502,"Thu",Cash_Transactions!$E$3:$E$502,A12)-SUMIFS(Cash_Transactions!$Q$3:$Q$502,Cash_Transactions!$D$3:$D$502,"Chi",Cash_Transactions!$E$3:$E$502,A12)-SUMIFS(Cash_Transactions!$Q$3:$Q$502,Cash_Transactions!$D$3:$D$502,"Chuyển",Cash_Transactions!$F$3:$F$502,A12)+SUMIFS(Cash_Transactions!$Q$3:$Q$502,Cash_Transactions!$D$3:$D$502,"Chuyển",Cash_Transactions!$G$3:$G$502,A12))</f>
        <v/>
      </c>
      <c r="H12" s="11" t="n"/>
    </row>
    <row r="13">
      <c r="A13" s="11" t="n"/>
      <c r="B13" s="11" t="n"/>
      <c r="C13" s="11" t="n"/>
      <c r="D13" s="11" t="n"/>
      <c r="E13" s="11" t="n"/>
      <c r="F13" s="12" t="n"/>
      <c r="G13" s="14">
        <f>IF(A13="","",F13+SUMIFS(Cash_Transactions!$Q$3:$Q$502,Cash_Transactions!$D$3:$D$502,"Thu",Cash_Transactions!$E$3:$E$502,A13)-SUMIFS(Cash_Transactions!$Q$3:$Q$502,Cash_Transactions!$D$3:$D$502,"Chi",Cash_Transactions!$E$3:$E$502,A13)-SUMIFS(Cash_Transactions!$Q$3:$Q$502,Cash_Transactions!$D$3:$D$502,"Chuyển",Cash_Transactions!$F$3:$F$502,A13)+SUMIFS(Cash_Transactions!$Q$3:$Q$502,Cash_Transactions!$D$3:$D$502,"Chuyển",Cash_Transactions!$G$3:$G$502,A13))</f>
        <v/>
      </c>
      <c r="H13" s="11" t="n"/>
    </row>
    <row r="14">
      <c r="A14" s="11" t="n"/>
      <c r="B14" s="11" t="n"/>
      <c r="C14" s="11" t="n"/>
      <c r="D14" s="11" t="n"/>
      <c r="E14" s="11" t="n"/>
      <c r="F14" s="12" t="n"/>
      <c r="G14" s="14">
        <f>IF(A14="","",F14+SUMIFS(Cash_Transactions!$Q$3:$Q$502,Cash_Transactions!$D$3:$D$502,"Thu",Cash_Transactions!$E$3:$E$502,A14)-SUMIFS(Cash_Transactions!$Q$3:$Q$502,Cash_Transactions!$D$3:$D$502,"Chi",Cash_Transactions!$E$3:$E$502,A14)-SUMIFS(Cash_Transactions!$Q$3:$Q$502,Cash_Transactions!$D$3:$D$502,"Chuyển",Cash_Transactions!$F$3:$F$502,A14)+SUMIFS(Cash_Transactions!$Q$3:$Q$502,Cash_Transactions!$D$3:$D$502,"Chuyển",Cash_Transactions!$G$3:$G$502,A14))</f>
        <v/>
      </c>
      <c r="H14" s="11" t="n"/>
    </row>
    <row r="15">
      <c r="A15" s="11" t="n"/>
      <c r="B15" s="11" t="n"/>
      <c r="C15" s="11" t="n"/>
      <c r="D15" s="11" t="n"/>
      <c r="E15" s="11" t="n"/>
      <c r="F15" s="12" t="n"/>
      <c r="G15" s="14">
        <f>IF(A15="","",F15+SUMIFS(Cash_Transactions!$Q$3:$Q$502,Cash_Transactions!$D$3:$D$502,"Thu",Cash_Transactions!$E$3:$E$502,A15)-SUMIFS(Cash_Transactions!$Q$3:$Q$502,Cash_Transactions!$D$3:$D$502,"Chi",Cash_Transactions!$E$3:$E$502,A15)-SUMIFS(Cash_Transactions!$Q$3:$Q$502,Cash_Transactions!$D$3:$D$502,"Chuyển",Cash_Transactions!$F$3:$F$502,A15)+SUMIFS(Cash_Transactions!$Q$3:$Q$502,Cash_Transactions!$D$3:$D$502,"Chuyển",Cash_Transactions!$G$3:$G$502,A15))</f>
        <v/>
      </c>
      <c r="H15" s="11" t="n"/>
    </row>
    <row r="16">
      <c r="A16" s="11" t="n"/>
      <c r="B16" s="11" t="n"/>
      <c r="C16" s="11" t="n"/>
      <c r="D16" s="11" t="n"/>
      <c r="E16" s="11" t="n"/>
      <c r="F16" s="12" t="n"/>
      <c r="G16" s="14">
        <f>IF(A16="","",F16+SUMIFS(Cash_Transactions!$Q$3:$Q$502,Cash_Transactions!$D$3:$D$502,"Thu",Cash_Transactions!$E$3:$E$502,A16)-SUMIFS(Cash_Transactions!$Q$3:$Q$502,Cash_Transactions!$D$3:$D$502,"Chi",Cash_Transactions!$E$3:$E$502,A16)-SUMIFS(Cash_Transactions!$Q$3:$Q$502,Cash_Transactions!$D$3:$D$502,"Chuyển",Cash_Transactions!$F$3:$F$502,A16)+SUMIFS(Cash_Transactions!$Q$3:$Q$502,Cash_Transactions!$D$3:$D$502,"Chuyển",Cash_Transactions!$G$3:$G$502,A16))</f>
        <v/>
      </c>
      <c r="H16" s="11" t="n"/>
    </row>
    <row r="17">
      <c r="A17" s="11" t="n"/>
      <c r="B17" s="11" t="n"/>
      <c r="C17" s="11" t="n"/>
      <c r="D17" s="11" t="n"/>
      <c r="E17" s="11" t="n"/>
      <c r="F17" s="12" t="n"/>
      <c r="G17" s="14">
        <f>IF(A17="","",F17+SUMIFS(Cash_Transactions!$Q$3:$Q$502,Cash_Transactions!$D$3:$D$502,"Thu",Cash_Transactions!$E$3:$E$502,A17)-SUMIFS(Cash_Transactions!$Q$3:$Q$502,Cash_Transactions!$D$3:$D$502,"Chi",Cash_Transactions!$E$3:$E$502,A17)-SUMIFS(Cash_Transactions!$Q$3:$Q$502,Cash_Transactions!$D$3:$D$502,"Chuyển",Cash_Transactions!$F$3:$F$502,A17)+SUMIFS(Cash_Transactions!$Q$3:$Q$502,Cash_Transactions!$D$3:$D$502,"Chuyển",Cash_Transactions!$G$3:$G$502,A17))</f>
        <v/>
      </c>
      <c r="H17" s="11" t="n"/>
    </row>
    <row r="18">
      <c r="A18" s="11" t="n"/>
      <c r="B18" s="11" t="n"/>
      <c r="C18" s="11" t="n"/>
      <c r="D18" s="11" t="n"/>
      <c r="E18" s="11" t="n"/>
      <c r="F18" s="12" t="n"/>
      <c r="G18" s="14">
        <f>IF(A18="","",F18+SUMIFS(Cash_Transactions!$Q$3:$Q$502,Cash_Transactions!$D$3:$D$502,"Thu",Cash_Transactions!$E$3:$E$502,A18)-SUMIFS(Cash_Transactions!$Q$3:$Q$502,Cash_Transactions!$D$3:$D$502,"Chi",Cash_Transactions!$E$3:$E$502,A18)-SUMIFS(Cash_Transactions!$Q$3:$Q$502,Cash_Transactions!$D$3:$D$502,"Chuyển",Cash_Transactions!$F$3:$F$502,A18)+SUMIFS(Cash_Transactions!$Q$3:$Q$502,Cash_Transactions!$D$3:$D$502,"Chuyển",Cash_Transactions!$G$3:$G$502,A18))</f>
        <v/>
      </c>
      <c r="H18" s="11" t="n"/>
    </row>
    <row r="19">
      <c r="A19" s="11" t="n"/>
      <c r="B19" s="11" t="n"/>
      <c r="C19" s="11" t="n"/>
      <c r="D19" s="11" t="n"/>
      <c r="E19" s="11" t="n"/>
      <c r="F19" s="12" t="n"/>
      <c r="G19" s="14">
        <f>IF(A19="","",F19+SUMIFS(Cash_Transactions!$Q$3:$Q$502,Cash_Transactions!$D$3:$D$502,"Thu",Cash_Transactions!$E$3:$E$502,A19)-SUMIFS(Cash_Transactions!$Q$3:$Q$502,Cash_Transactions!$D$3:$D$502,"Chi",Cash_Transactions!$E$3:$E$502,A19)-SUMIFS(Cash_Transactions!$Q$3:$Q$502,Cash_Transactions!$D$3:$D$502,"Chuyển",Cash_Transactions!$F$3:$F$502,A19)+SUMIFS(Cash_Transactions!$Q$3:$Q$502,Cash_Transactions!$D$3:$D$502,"Chuyển",Cash_Transactions!$G$3:$G$502,A19))</f>
        <v/>
      </c>
      <c r="H19" s="11" t="n"/>
    </row>
    <row r="20">
      <c r="A20" s="11" t="n"/>
      <c r="B20" s="11" t="n"/>
      <c r="C20" s="11" t="n"/>
      <c r="D20" s="11" t="n"/>
      <c r="E20" s="11" t="n"/>
      <c r="F20" s="12" t="n"/>
      <c r="G20" s="14">
        <f>IF(A20="","",F20+SUMIFS(Cash_Transactions!$Q$3:$Q$502,Cash_Transactions!$D$3:$D$502,"Thu",Cash_Transactions!$E$3:$E$502,A20)-SUMIFS(Cash_Transactions!$Q$3:$Q$502,Cash_Transactions!$D$3:$D$502,"Chi",Cash_Transactions!$E$3:$E$502,A20)-SUMIFS(Cash_Transactions!$Q$3:$Q$502,Cash_Transactions!$D$3:$D$502,"Chuyển",Cash_Transactions!$F$3:$F$502,A20)+SUMIFS(Cash_Transactions!$Q$3:$Q$502,Cash_Transactions!$D$3:$D$502,"Chuyển",Cash_Transactions!$G$3:$G$502,A20))</f>
        <v/>
      </c>
      <c r="H20" s="11" t="n"/>
    </row>
    <row r="21">
      <c r="A21" s="11" t="n"/>
      <c r="B21" s="11" t="n"/>
      <c r="C21" s="11" t="n"/>
      <c r="D21" s="11" t="n"/>
      <c r="E21" s="11" t="n"/>
      <c r="F21" s="12" t="n"/>
      <c r="G21" s="14">
        <f>IF(A21="","",F21+SUMIFS(Cash_Transactions!$Q$3:$Q$502,Cash_Transactions!$D$3:$D$502,"Thu",Cash_Transactions!$E$3:$E$502,A21)-SUMIFS(Cash_Transactions!$Q$3:$Q$502,Cash_Transactions!$D$3:$D$502,"Chi",Cash_Transactions!$E$3:$E$502,A21)-SUMIFS(Cash_Transactions!$Q$3:$Q$502,Cash_Transactions!$D$3:$D$502,"Chuyển",Cash_Transactions!$F$3:$F$502,A21)+SUMIFS(Cash_Transactions!$Q$3:$Q$502,Cash_Transactions!$D$3:$D$502,"Chuyển",Cash_Transactions!$G$3:$G$502,A21))</f>
        <v/>
      </c>
      <c r="H21" s="11" t="n"/>
    </row>
    <row r="22">
      <c r="A22" s="11" t="n"/>
      <c r="B22" s="11" t="n"/>
      <c r="C22" s="11" t="n"/>
      <c r="D22" s="11" t="n"/>
      <c r="E22" s="11" t="n"/>
      <c r="F22" s="12" t="n"/>
      <c r="G22" s="14">
        <f>IF(A22="","",F22+SUMIFS(Cash_Transactions!$Q$3:$Q$502,Cash_Transactions!$D$3:$D$502,"Thu",Cash_Transactions!$E$3:$E$502,A22)-SUMIFS(Cash_Transactions!$Q$3:$Q$502,Cash_Transactions!$D$3:$D$502,"Chi",Cash_Transactions!$E$3:$E$502,A22)-SUMIFS(Cash_Transactions!$Q$3:$Q$502,Cash_Transactions!$D$3:$D$502,"Chuyển",Cash_Transactions!$F$3:$F$502,A22)+SUMIFS(Cash_Transactions!$Q$3:$Q$502,Cash_Transactions!$D$3:$D$502,"Chuyển",Cash_Transactions!$G$3:$G$502,A22))</f>
        <v/>
      </c>
      <c r="H22" s="11" t="n"/>
    </row>
    <row r="23">
      <c r="A23" s="11" t="n"/>
      <c r="B23" s="11" t="n"/>
      <c r="C23" s="11" t="n"/>
      <c r="D23" s="11" t="n"/>
      <c r="E23" s="11" t="n"/>
      <c r="F23" s="12" t="n"/>
      <c r="G23" s="14">
        <f>IF(A23="","",F23+SUMIFS(Cash_Transactions!$Q$3:$Q$502,Cash_Transactions!$D$3:$D$502,"Thu",Cash_Transactions!$E$3:$E$502,A23)-SUMIFS(Cash_Transactions!$Q$3:$Q$502,Cash_Transactions!$D$3:$D$502,"Chi",Cash_Transactions!$E$3:$E$502,A23)-SUMIFS(Cash_Transactions!$Q$3:$Q$502,Cash_Transactions!$D$3:$D$502,"Chuyển",Cash_Transactions!$F$3:$F$502,A23)+SUMIFS(Cash_Transactions!$Q$3:$Q$502,Cash_Transactions!$D$3:$D$502,"Chuyển",Cash_Transactions!$G$3:$G$502,A23))</f>
        <v/>
      </c>
      <c r="H23" s="11" t="n"/>
    </row>
    <row r="24">
      <c r="A24" s="11" t="n"/>
      <c r="B24" s="11" t="n"/>
      <c r="C24" s="11" t="n"/>
      <c r="D24" s="11" t="n"/>
      <c r="E24" s="11" t="n"/>
      <c r="F24" s="12" t="n"/>
      <c r="G24" s="14">
        <f>IF(A24="","",F24+SUMIFS(Cash_Transactions!$Q$3:$Q$502,Cash_Transactions!$D$3:$D$502,"Thu",Cash_Transactions!$E$3:$E$502,A24)-SUMIFS(Cash_Transactions!$Q$3:$Q$502,Cash_Transactions!$D$3:$D$502,"Chi",Cash_Transactions!$E$3:$E$502,A24)-SUMIFS(Cash_Transactions!$Q$3:$Q$502,Cash_Transactions!$D$3:$D$502,"Chuyển",Cash_Transactions!$F$3:$F$502,A24)+SUMIFS(Cash_Transactions!$Q$3:$Q$502,Cash_Transactions!$D$3:$D$502,"Chuyển",Cash_Transactions!$G$3:$G$502,A24))</f>
        <v/>
      </c>
      <c r="H24" s="11" t="n"/>
    </row>
    <row r="25">
      <c r="A25" s="11" t="n"/>
      <c r="B25" s="11" t="n"/>
      <c r="C25" s="11" t="n"/>
      <c r="D25" s="11" t="n"/>
      <c r="E25" s="11" t="n"/>
      <c r="F25" s="12" t="n"/>
      <c r="G25" s="14">
        <f>IF(A25="","",F25+SUMIFS(Cash_Transactions!$Q$3:$Q$502,Cash_Transactions!$D$3:$D$502,"Thu",Cash_Transactions!$E$3:$E$502,A25)-SUMIFS(Cash_Transactions!$Q$3:$Q$502,Cash_Transactions!$D$3:$D$502,"Chi",Cash_Transactions!$E$3:$E$502,A25)-SUMIFS(Cash_Transactions!$Q$3:$Q$502,Cash_Transactions!$D$3:$D$502,"Chuyển",Cash_Transactions!$F$3:$F$502,A25)+SUMIFS(Cash_Transactions!$Q$3:$Q$502,Cash_Transactions!$D$3:$D$502,"Chuyển",Cash_Transactions!$G$3:$G$502,A25))</f>
        <v/>
      </c>
      <c r="H25" s="11" t="n"/>
    </row>
    <row r="26">
      <c r="A26" s="11" t="n"/>
      <c r="B26" s="11" t="n"/>
      <c r="C26" s="11" t="n"/>
      <c r="D26" s="11" t="n"/>
      <c r="E26" s="11" t="n"/>
      <c r="F26" s="12" t="n"/>
      <c r="G26" s="14">
        <f>IF(A26="","",F26+SUMIFS(Cash_Transactions!$Q$3:$Q$502,Cash_Transactions!$D$3:$D$502,"Thu",Cash_Transactions!$E$3:$E$502,A26)-SUMIFS(Cash_Transactions!$Q$3:$Q$502,Cash_Transactions!$D$3:$D$502,"Chi",Cash_Transactions!$E$3:$E$502,A26)-SUMIFS(Cash_Transactions!$Q$3:$Q$502,Cash_Transactions!$D$3:$D$502,"Chuyển",Cash_Transactions!$F$3:$F$502,A26)+SUMIFS(Cash_Transactions!$Q$3:$Q$502,Cash_Transactions!$D$3:$D$502,"Chuyển",Cash_Transactions!$G$3:$G$502,A26))</f>
        <v/>
      </c>
      <c r="H26" s="11" t="n"/>
    </row>
    <row r="27">
      <c r="A27" s="11" t="n"/>
      <c r="B27" s="11" t="n"/>
      <c r="C27" s="11" t="n"/>
      <c r="D27" s="11" t="n"/>
      <c r="E27" s="11" t="n"/>
      <c r="F27" s="12" t="n"/>
      <c r="G27" s="14">
        <f>IF(A27="","",F27+SUMIFS(Cash_Transactions!$Q$3:$Q$502,Cash_Transactions!$D$3:$D$502,"Thu",Cash_Transactions!$E$3:$E$502,A27)-SUMIFS(Cash_Transactions!$Q$3:$Q$502,Cash_Transactions!$D$3:$D$502,"Chi",Cash_Transactions!$E$3:$E$502,A27)-SUMIFS(Cash_Transactions!$Q$3:$Q$502,Cash_Transactions!$D$3:$D$502,"Chuyển",Cash_Transactions!$F$3:$F$502,A27)+SUMIFS(Cash_Transactions!$Q$3:$Q$502,Cash_Transactions!$D$3:$D$502,"Chuyển",Cash_Transactions!$G$3:$G$502,A27))</f>
        <v/>
      </c>
      <c r="H27" s="11" t="n"/>
    </row>
    <row r="28">
      <c r="A28" s="11" t="n"/>
      <c r="B28" s="11" t="n"/>
      <c r="C28" s="11" t="n"/>
      <c r="D28" s="11" t="n"/>
      <c r="E28" s="11" t="n"/>
      <c r="F28" s="12" t="n"/>
      <c r="G28" s="14">
        <f>IF(A28="","",F28+SUMIFS(Cash_Transactions!$Q$3:$Q$502,Cash_Transactions!$D$3:$D$502,"Thu",Cash_Transactions!$E$3:$E$502,A28)-SUMIFS(Cash_Transactions!$Q$3:$Q$502,Cash_Transactions!$D$3:$D$502,"Chi",Cash_Transactions!$E$3:$E$502,A28)-SUMIFS(Cash_Transactions!$Q$3:$Q$502,Cash_Transactions!$D$3:$D$502,"Chuyển",Cash_Transactions!$F$3:$F$502,A28)+SUMIFS(Cash_Transactions!$Q$3:$Q$502,Cash_Transactions!$D$3:$D$502,"Chuyển",Cash_Transactions!$G$3:$G$502,A28))</f>
        <v/>
      </c>
      <c r="H28" s="11" t="n"/>
    </row>
    <row r="29">
      <c r="A29" s="11" t="n"/>
      <c r="B29" s="11" t="n"/>
      <c r="C29" s="11" t="n"/>
      <c r="D29" s="11" t="n"/>
      <c r="E29" s="11" t="n"/>
      <c r="F29" s="12" t="n"/>
      <c r="G29" s="14">
        <f>IF(A29="","",F29+SUMIFS(Cash_Transactions!$Q$3:$Q$502,Cash_Transactions!$D$3:$D$502,"Thu",Cash_Transactions!$E$3:$E$502,A29)-SUMIFS(Cash_Transactions!$Q$3:$Q$502,Cash_Transactions!$D$3:$D$502,"Chi",Cash_Transactions!$E$3:$E$502,A29)-SUMIFS(Cash_Transactions!$Q$3:$Q$502,Cash_Transactions!$D$3:$D$502,"Chuyển",Cash_Transactions!$F$3:$F$502,A29)+SUMIFS(Cash_Transactions!$Q$3:$Q$502,Cash_Transactions!$D$3:$D$502,"Chuyển",Cash_Transactions!$G$3:$G$502,A29))</f>
        <v/>
      </c>
      <c r="H29" s="11" t="n"/>
    </row>
    <row r="30">
      <c r="A30" s="11" t="n"/>
      <c r="B30" s="11" t="n"/>
      <c r="C30" s="11" t="n"/>
      <c r="D30" s="11" t="n"/>
      <c r="E30" s="11" t="n"/>
      <c r="F30" s="12" t="n"/>
      <c r="G30" s="14">
        <f>IF(A30="","",F30+SUMIFS(Cash_Transactions!$Q$3:$Q$502,Cash_Transactions!$D$3:$D$502,"Thu",Cash_Transactions!$E$3:$E$502,A30)-SUMIFS(Cash_Transactions!$Q$3:$Q$502,Cash_Transactions!$D$3:$D$502,"Chi",Cash_Transactions!$E$3:$E$502,A30)-SUMIFS(Cash_Transactions!$Q$3:$Q$502,Cash_Transactions!$D$3:$D$502,"Chuyển",Cash_Transactions!$F$3:$F$502,A30)+SUMIFS(Cash_Transactions!$Q$3:$Q$502,Cash_Transactions!$D$3:$D$502,"Chuyển",Cash_Transactions!$G$3:$G$502,A30))</f>
        <v/>
      </c>
      <c r="H30" s="11" t="n"/>
    </row>
    <row r="31">
      <c r="A31" s="11" t="n"/>
      <c r="B31" s="11" t="n"/>
      <c r="C31" s="11" t="n"/>
      <c r="D31" s="11" t="n"/>
      <c r="E31" s="11" t="n"/>
      <c r="F31" s="12" t="n"/>
      <c r="G31" s="14">
        <f>IF(A31="","",F31+SUMIFS(Cash_Transactions!$Q$3:$Q$502,Cash_Transactions!$D$3:$D$502,"Thu",Cash_Transactions!$E$3:$E$502,A31)-SUMIFS(Cash_Transactions!$Q$3:$Q$502,Cash_Transactions!$D$3:$D$502,"Chi",Cash_Transactions!$E$3:$E$502,A31)-SUMIFS(Cash_Transactions!$Q$3:$Q$502,Cash_Transactions!$D$3:$D$502,"Chuyển",Cash_Transactions!$F$3:$F$502,A31)+SUMIFS(Cash_Transactions!$Q$3:$Q$502,Cash_Transactions!$D$3:$D$502,"Chuyển",Cash_Transactions!$G$3:$G$502,A31))</f>
        <v/>
      </c>
      <c r="H31" s="11" t="n"/>
    </row>
    <row r="32">
      <c r="A32" s="11" t="n"/>
      <c r="B32" s="11" t="n"/>
      <c r="C32" s="11" t="n"/>
      <c r="D32" s="11" t="n"/>
      <c r="E32" s="11" t="n"/>
      <c r="F32" s="12" t="n"/>
      <c r="G32" s="14">
        <f>IF(A32="","",F32+SUMIFS(Cash_Transactions!$Q$3:$Q$502,Cash_Transactions!$D$3:$D$502,"Thu",Cash_Transactions!$E$3:$E$502,A32)-SUMIFS(Cash_Transactions!$Q$3:$Q$502,Cash_Transactions!$D$3:$D$502,"Chi",Cash_Transactions!$E$3:$E$502,A32)-SUMIFS(Cash_Transactions!$Q$3:$Q$502,Cash_Transactions!$D$3:$D$502,"Chuyển",Cash_Transactions!$F$3:$F$502,A32)+SUMIFS(Cash_Transactions!$Q$3:$Q$502,Cash_Transactions!$D$3:$D$502,"Chuyển",Cash_Transactions!$G$3:$G$502,A32))</f>
        <v/>
      </c>
      <c r="H32" s="11" t="n"/>
    </row>
    <row r="33">
      <c r="A33" s="11" t="n"/>
      <c r="B33" s="11" t="n"/>
      <c r="C33" s="11" t="n"/>
      <c r="D33" s="11" t="n"/>
      <c r="E33" s="11" t="n"/>
      <c r="F33" s="12" t="n"/>
      <c r="G33" s="14">
        <f>IF(A33="","",F33+SUMIFS(Cash_Transactions!$Q$3:$Q$502,Cash_Transactions!$D$3:$D$502,"Thu",Cash_Transactions!$E$3:$E$502,A33)-SUMIFS(Cash_Transactions!$Q$3:$Q$502,Cash_Transactions!$D$3:$D$502,"Chi",Cash_Transactions!$E$3:$E$502,A33)-SUMIFS(Cash_Transactions!$Q$3:$Q$502,Cash_Transactions!$D$3:$D$502,"Chuyển",Cash_Transactions!$F$3:$F$502,A33)+SUMIFS(Cash_Transactions!$Q$3:$Q$502,Cash_Transactions!$D$3:$D$502,"Chuyển",Cash_Transactions!$G$3:$G$502,A33))</f>
        <v/>
      </c>
      <c r="H33" s="11" t="n"/>
    </row>
    <row r="34">
      <c r="A34" s="11" t="n"/>
      <c r="B34" s="11" t="n"/>
      <c r="C34" s="11" t="n"/>
      <c r="D34" s="11" t="n"/>
      <c r="E34" s="11" t="n"/>
      <c r="F34" s="12" t="n"/>
      <c r="G34" s="14">
        <f>IF(A34="","",F34+SUMIFS(Cash_Transactions!$Q$3:$Q$502,Cash_Transactions!$D$3:$D$502,"Thu",Cash_Transactions!$E$3:$E$502,A34)-SUMIFS(Cash_Transactions!$Q$3:$Q$502,Cash_Transactions!$D$3:$D$502,"Chi",Cash_Transactions!$E$3:$E$502,A34)-SUMIFS(Cash_Transactions!$Q$3:$Q$502,Cash_Transactions!$D$3:$D$502,"Chuyển",Cash_Transactions!$F$3:$F$502,A34)+SUMIFS(Cash_Transactions!$Q$3:$Q$502,Cash_Transactions!$D$3:$D$502,"Chuyển",Cash_Transactions!$G$3:$G$502,A34))</f>
        <v/>
      </c>
      <c r="H34" s="11" t="n"/>
    </row>
    <row r="35">
      <c r="A35" s="11" t="n"/>
      <c r="B35" s="11" t="n"/>
      <c r="C35" s="11" t="n"/>
      <c r="D35" s="11" t="n"/>
      <c r="E35" s="11" t="n"/>
      <c r="F35" s="12" t="n"/>
      <c r="G35" s="14">
        <f>IF(A35="","",F35+SUMIFS(Cash_Transactions!$Q$3:$Q$502,Cash_Transactions!$D$3:$D$502,"Thu",Cash_Transactions!$E$3:$E$502,A35)-SUMIFS(Cash_Transactions!$Q$3:$Q$502,Cash_Transactions!$D$3:$D$502,"Chi",Cash_Transactions!$E$3:$E$502,A35)-SUMIFS(Cash_Transactions!$Q$3:$Q$502,Cash_Transactions!$D$3:$D$502,"Chuyển",Cash_Transactions!$F$3:$F$502,A35)+SUMIFS(Cash_Transactions!$Q$3:$Q$502,Cash_Transactions!$D$3:$D$502,"Chuyển",Cash_Transactions!$G$3:$G$502,A35))</f>
        <v/>
      </c>
      <c r="H35" s="11" t="n"/>
    </row>
    <row r="36">
      <c r="A36" s="11" t="n"/>
      <c r="B36" s="11" t="n"/>
      <c r="C36" s="11" t="n"/>
      <c r="D36" s="11" t="n"/>
      <c r="E36" s="11" t="n"/>
      <c r="F36" s="12" t="n"/>
      <c r="G36" s="14">
        <f>IF(A36="","",F36+SUMIFS(Cash_Transactions!$Q$3:$Q$502,Cash_Transactions!$D$3:$D$502,"Thu",Cash_Transactions!$E$3:$E$502,A36)-SUMIFS(Cash_Transactions!$Q$3:$Q$502,Cash_Transactions!$D$3:$D$502,"Chi",Cash_Transactions!$E$3:$E$502,A36)-SUMIFS(Cash_Transactions!$Q$3:$Q$502,Cash_Transactions!$D$3:$D$502,"Chuyển",Cash_Transactions!$F$3:$F$502,A36)+SUMIFS(Cash_Transactions!$Q$3:$Q$502,Cash_Transactions!$D$3:$D$502,"Chuyển",Cash_Transactions!$G$3:$G$502,A36))</f>
        <v/>
      </c>
      <c r="H36" s="11" t="n"/>
    </row>
    <row r="37">
      <c r="A37" s="11" t="n"/>
      <c r="B37" s="11" t="n"/>
      <c r="C37" s="11" t="n"/>
      <c r="D37" s="11" t="n"/>
      <c r="E37" s="11" t="n"/>
      <c r="F37" s="12" t="n"/>
      <c r="G37" s="14">
        <f>IF(A37="","",F37+SUMIFS(Cash_Transactions!$Q$3:$Q$502,Cash_Transactions!$D$3:$D$502,"Thu",Cash_Transactions!$E$3:$E$502,A37)-SUMIFS(Cash_Transactions!$Q$3:$Q$502,Cash_Transactions!$D$3:$D$502,"Chi",Cash_Transactions!$E$3:$E$502,A37)-SUMIFS(Cash_Transactions!$Q$3:$Q$502,Cash_Transactions!$D$3:$D$502,"Chuyển",Cash_Transactions!$F$3:$F$502,A37)+SUMIFS(Cash_Transactions!$Q$3:$Q$502,Cash_Transactions!$D$3:$D$502,"Chuyển",Cash_Transactions!$G$3:$G$502,A37))</f>
        <v/>
      </c>
      <c r="H37" s="11" t="n"/>
    </row>
    <row r="38">
      <c r="A38" s="11" t="n"/>
      <c r="B38" s="11" t="n"/>
      <c r="C38" s="11" t="n"/>
      <c r="D38" s="11" t="n"/>
      <c r="E38" s="11" t="n"/>
      <c r="F38" s="12" t="n"/>
      <c r="G38" s="14">
        <f>IF(A38="","",F38+SUMIFS(Cash_Transactions!$Q$3:$Q$502,Cash_Transactions!$D$3:$D$502,"Thu",Cash_Transactions!$E$3:$E$502,A38)-SUMIFS(Cash_Transactions!$Q$3:$Q$502,Cash_Transactions!$D$3:$D$502,"Chi",Cash_Transactions!$E$3:$E$502,A38)-SUMIFS(Cash_Transactions!$Q$3:$Q$502,Cash_Transactions!$D$3:$D$502,"Chuyển",Cash_Transactions!$F$3:$F$502,A38)+SUMIFS(Cash_Transactions!$Q$3:$Q$502,Cash_Transactions!$D$3:$D$502,"Chuyển",Cash_Transactions!$G$3:$G$502,A38))</f>
        <v/>
      </c>
      <c r="H38" s="11" t="n"/>
    </row>
    <row r="39">
      <c r="A39" s="11" t="n"/>
      <c r="B39" s="11" t="n"/>
      <c r="C39" s="11" t="n"/>
      <c r="D39" s="11" t="n"/>
      <c r="E39" s="11" t="n"/>
      <c r="F39" s="12" t="n"/>
      <c r="G39" s="14">
        <f>IF(A39="","",F39+SUMIFS(Cash_Transactions!$Q$3:$Q$502,Cash_Transactions!$D$3:$D$502,"Thu",Cash_Transactions!$E$3:$E$502,A39)-SUMIFS(Cash_Transactions!$Q$3:$Q$502,Cash_Transactions!$D$3:$D$502,"Chi",Cash_Transactions!$E$3:$E$502,A39)-SUMIFS(Cash_Transactions!$Q$3:$Q$502,Cash_Transactions!$D$3:$D$502,"Chuyển",Cash_Transactions!$F$3:$F$502,A39)+SUMIFS(Cash_Transactions!$Q$3:$Q$502,Cash_Transactions!$D$3:$D$502,"Chuyển",Cash_Transactions!$G$3:$G$502,A39))</f>
        <v/>
      </c>
      <c r="H39" s="11" t="n"/>
    </row>
    <row r="40">
      <c r="A40" s="11" t="n"/>
      <c r="B40" s="11" t="n"/>
      <c r="C40" s="11" t="n"/>
      <c r="D40" s="11" t="n"/>
      <c r="E40" s="11" t="n"/>
      <c r="F40" s="12" t="n"/>
      <c r="G40" s="14">
        <f>IF(A40="","",F40+SUMIFS(Cash_Transactions!$Q$3:$Q$502,Cash_Transactions!$D$3:$D$502,"Thu",Cash_Transactions!$E$3:$E$502,A40)-SUMIFS(Cash_Transactions!$Q$3:$Q$502,Cash_Transactions!$D$3:$D$502,"Chi",Cash_Transactions!$E$3:$E$502,A40)-SUMIFS(Cash_Transactions!$Q$3:$Q$502,Cash_Transactions!$D$3:$D$502,"Chuyển",Cash_Transactions!$F$3:$F$502,A40)+SUMIFS(Cash_Transactions!$Q$3:$Q$502,Cash_Transactions!$D$3:$D$502,"Chuyển",Cash_Transactions!$G$3:$G$502,A40))</f>
        <v/>
      </c>
      <c r="H40" s="11" t="n"/>
    </row>
    <row r="41">
      <c r="A41" s="11" t="n"/>
      <c r="B41" s="11" t="n"/>
      <c r="C41" s="11" t="n"/>
      <c r="D41" s="11" t="n"/>
      <c r="E41" s="11" t="n"/>
      <c r="F41" s="12" t="n"/>
      <c r="G41" s="14">
        <f>IF(A41="","",F41+SUMIFS(Cash_Transactions!$Q$3:$Q$502,Cash_Transactions!$D$3:$D$502,"Thu",Cash_Transactions!$E$3:$E$502,A41)-SUMIFS(Cash_Transactions!$Q$3:$Q$502,Cash_Transactions!$D$3:$D$502,"Chi",Cash_Transactions!$E$3:$E$502,A41)-SUMIFS(Cash_Transactions!$Q$3:$Q$502,Cash_Transactions!$D$3:$D$502,"Chuyển",Cash_Transactions!$F$3:$F$502,A41)+SUMIFS(Cash_Transactions!$Q$3:$Q$502,Cash_Transactions!$D$3:$D$502,"Chuyển",Cash_Transactions!$G$3:$G$502,A41))</f>
        <v/>
      </c>
      <c r="H41" s="11" t="n"/>
    </row>
    <row r="42">
      <c r="A42" s="11" t="n"/>
      <c r="B42" s="11" t="n"/>
      <c r="C42" s="11" t="n"/>
      <c r="D42" s="11" t="n"/>
      <c r="E42" s="11" t="n"/>
      <c r="F42" s="12" t="n"/>
      <c r="G42" s="14">
        <f>IF(A42="","",F42+SUMIFS(Cash_Transactions!$Q$3:$Q$502,Cash_Transactions!$D$3:$D$502,"Thu",Cash_Transactions!$E$3:$E$502,A42)-SUMIFS(Cash_Transactions!$Q$3:$Q$502,Cash_Transactions!$D$3:$D$502,"Chi",Cash_Transactions!$E$3:$E$502,A42)-SUMIFS(Cash_Transactions!$Q$3:$Q$502,Cash_Transactions!$D$3:$D$502,"Chuyển",Cash_Transactions!$F$3:$F$502,A42)+SUMIFS(Cash_Transactions!$Q$3:$Q$502,Cash_Transactions!$D$3:$D$502,"Chuyển",Cash_Transactions!$G$3:$G$502,A42))</f>
        <v/>
      </c>
      <c r="H42" s="11" t="n"/>
    </row>
    <row r="43">
      <c r="A43" s="11" t="n"/>
      <c r="B43" s="11" t="n"/>
      <c r="C43" s="11" t="n"/>
      <c r="D43" s="11" t="n"/>
      <c r="E43" s="11" t="n"/>
      <c r="F43" s="12" t="n"/>
      <c r="G43" s="14">
        <f>IF(A43="","",F43+SUMIFS(Cash_Transactions!$Q$3:$Q$502,Cash_Transactions!$D$3:$D$502,"Thu",Cash_Transactions!$E$3:$E$502,A43)-SUMIFS(Cash_Transactions!$Q$3:$Q$502,Cash_Transactions!$D$3:$D$502,"Chi",Cash_Transactions!$E$3:$E$502,A43)-SUMIFS(Cash_Transactions!$Q$3:$Q$502,Cash_Transactions!$D$3:$D$502,"Chuyển",Cash_Transactions!$F$3:$F$502,A43)+SUMIFS(Cash_Transactions!$Q$3:$Q$502,Cash_Transactions!$D$3:$D$502,"Chuyển",Cash_Transactions!$G$3:$G$502,A43))</f>
        <v/>
      </c>
      <c r="H43" s="11" t="n"/>
    </row>
    <row r="44">
      <c r="A44" s="11" t="n"/>
      <c r="B44" s="11" t="n"/>
      <c r="C44" s="11" t="n"/>
      <c r="D44" s="11" t="n"/>
      <c r="E44" s="11" t="n"/>
      <c r="F44" s="12" t="n"/>
      <c r="G44" s="14">
        <f>IF(A44="","",F44+SUMIFS(Cash_Transactions!$Q$3:$Q$502,Cash_Transactions!$D$3:$D$502,"Thu",Cash_Transactions!$E$3:$E$502,A44)-SUMIFS(Cash_Transactions!$Q$3:$Q$502,Cash_Transactions!$D$3:$D$502,"Chi",Cash_Transactions!$E$3:$E$502,A44)-SUMIFS(Cash_Transactions!$Q$3:$Q$502,Cash_Transactions!$D$3:$D$502,"Chuyển",Cash_Transactions!$F$3:$F$502,A44)+SUMIFS(Cash_Transactions!$Q$3:$Q$502,Cash_Transactions!$D$3:$D$502,"Chuyển",Cash_Transactions!$G$3:$G$502,A44))</f>
        <v/>
      </c>
      <c r="H44" s="11" t="n"/>
    </row>
    <row r="45">
      <c r="A45" s="11" t="n"/>
      <c r="B45" s="11" t="n"/>
      <c r="C45" s="11" t="n"/>
      <c r="D45" s="11" t="n"/>
      <c r="E45" s="11" t="n"/>
      <c r="F45" s="12" t="n"/>
      <c r="G45" s="14">
        <f>IF(A45="","",F45+SUMIFS(Cash_Transactions!$Q$3:$Q$502,Cash_Transactions!$D$3:$D$502,"Thu",Cash_Transactions!$E$3:$E$502,A45)-SUMIFS(Cash_Transactions!$Q$3:$Q$502,Cash_Transactions!$D$3:$D$502,"Chi",Cash_Transactions!$E$3:$E$502,A45)-SUMIFS(Cash_Transactions!$Q$3:$Q$502,Cash_Transactions!$D$3:$D$502,"Chuyển",Cash_Transactions!$F$3:$F$502,A45)+SUMIFS(Cash_Transactions!$Q$3:$Q$502,Cash_Transactions!$D$3:$D$502,"Chuyển",Cash_Transactions!$G$3:$G$502,A45))</f>
        <v/>
      </c>
      <c r="H45" s="11" t="n"/>
    </row>
    <row r="46">
      <c r="A46" s="11" t="n"/>
      <c r="B46" s="11" t="n"/>
      <c r="C46" s="11" t="n"/>
      <c r="D46" s="11" t="n"/>
      <c r="E46" s="11" t="n"/>
      <c r="F46" s="12" t="n"/>
      <c r="G46" s="14">
        <f>IF(A46="","",F46+SUMIFS(Cash_Transactions!$Q$3:$Q$502,Cash_Transactions!$D$3:$D$502,"Thu",Cash_Transactions!$E$3:$E$502,A46)-SUMIFS(Cash_Transactions!$Q$3:$Q$502,Cash_Transactions!$D$3:$D$502,"Chi",Cash_Transactions!$E$3:$E$502,A46)-SUMIFS(Cash_Transactions!$Q$3:$Q$502,Cash_Transactions!$D$3:$D$502,"Chuyển",Cash_Transactions!$F$3:$F$502,A46)+SUMIFS(Cash_Transactions!$Q$3:$Q$502,Cash_Transactions!$D$3:$D$502,"Chuyển",Cash_Transactions!$G$3:$G$502,A46))</f>
        <v/>
      </c>
      <c r="H46" s="11" t="n"/>
    </row>
    <row r="47">
      <c r="A47" s="11" t="n"/>
      <c r="B47" s="11" t="n"/>
      <c r="C47" s="11" t="n"/>
      <c r="D47" s="11" t="n"/>
      <c r="E47" s="11" t="n"/>
      <c r="F47" s="12" t="n"/>
      <c r="G47" s="14">
        <f>IF(A47="","",F47+SUMIFS(Cash_Transactions!$Q$3:$Q$502,Cash_Transactions!$D$3:$D$502,"Thu",Cash_Transactions!$E$3:$E$502,A47)-SUMIFS(Cash_Transactions!$Q$3:$Q$502,Cash_Transactions!$D$3:$D$502,"Chi",Cash_Transactions!$E$3:$E$502,A47)-SUMIFS(Cash_Transactions!$Q$3:$Q$502,Cash_Transactions!$D$3:$D$502,"Chuyển",Cash_Transactions!$F$3:$F$502,A47)+SUMIFS(Cash_Transactions!$Q$3:$Q$502,Cash_Transactions!$D$3:$D$502,"Chuyển",Cash_Transactions!$G$3:$G$502,A47))</f>
        <v/>
      </c>
      <c r="H47" s="11" t="n"/>
    </row>
    <row r="48">
      <c r="A48" s="11" t="n"/>
      <c r="B48" s="11" t="n"/>
      <c r="C48" s="11" t="n"/>
      <c r="D48" s="11" t="n"/>
      <c r="E48" s="11" t="n"/>
      <c r="F48" s="12" t="n"/>
      <c r="G48" s="14">
        <f>IF(A48="","",F48+SUMIFS(Cash_Transactions!$Q$3:$Q$502,Cash_Transactions!$D$3:$D$502,"Thu",Cash_Transactions!$E$3:$E$502,A48)-SUMIFS(Cash_Transactions!$Q$3:$Q$502,Cash_Transactions!$D$3:$D$502,"Chi",Cash_Transactions!$E$3:$E$502,A48)-SUMIFS(Cash_Transactions!$Q$3:$Q$502,Cash_Transactions!$D$3:$D$502,"Chuyển",Cash_Transactions!$F$3:$F$502,A48)+SUMIFS(Cash_Transactions!$Q$3:$Q$502,Cash_Transactions!$D$3:$D$502,"Chuyển",Cash_Transactions!$G$3:$G$502,A48))</f>
        <v/>
      </c>
      <c r="H48" s="11" t="n"/>
    </row>
    <row r="49">
      <c r="A49" s="11" t="n"/>
      <c r="B49" s="11" t="n"/>
      <c r="C49" s="11" t="n"/>
      <c r="D49" s="11" t="n"/>
      <c r="E49" s="11" t="n"/>
      <c r="F49" s="12" t="n"/>
      <c r="G49" s="14">
        <f>IF(A49="","",F49+SUMIFS(Cash_Transactions!$Q$3:$Q$502,Cash_Transactions!$D$3:$D$502,"Thu",Cash_Transactions!$E$3:$E$502,A49)-SUMIFS(Cash_Transactions!$Q$3:$Q$502,Cash_Transactions!$D$3:$D$502,"Chi",Cash_Transactions!$E$3:$E$502,A49)-SUMIFS(Cash_Transactions!$Q$3:$Q$502,Cash_Transactions!$D$3:$D$502,"Chuyển",Cash_Transactions!$F$3:$F$502,A49)+SUMIFS(Cash_Transactions!$Q$3:$Q$502,Cash_Transactions!$D$3:$D$502,"Chuyển",Cash_Transactions!$G$3:$G$502,A49))</f>
        <v/>
      </c>
      <c r="H49" s="11" t="n"/>
    </row>
    <row r="50">
      <c r="A50" s="11" t="n"/>
      <c r="B50" s="11" t="n"/>
      <c r="C50" s="11" t="n"/>
      <c r="D50" s="11" t="n"/>
      <c r="E50" s="11" t="n"/>
      <c r="F50" s="12" t="n"/>
      <c r="G50" s="14">
        <f>IF(A50="","",F50+SUMIFS(Cash_Transactions!$Q$3:$Q$502,Cash_Transactions!$D$3:$D$502,"Thu",Cash_Transactions!$E$3:$E$502,A50)-SUMIFS(Cash_Transactions!$Q$3:$Q$502,Cash_Transactions!$D$3:$D$502,"Chi",Cash_Transactions!$E$3:$E$502,A50)-SUMIFS(Cash_Transactions!$Q$3:$Q$502,Cash_Transactions!$D$3:$D$502,"Chuyển",Cash_Transactions!$F$3:$F$502,A50)+SUMIFS(Cash_Transactions!$Q$3:$Q$502,Cash_Transactions!$D$3:$D$502,"Chuyển",Cash_Transactions!$G$3:$G$502,A50))</f>
        <v/>
      </c>
      <c r="H50" s="11" t="n"/>
    </row>
    <row r="51">
      <c r="A51" s="11" t="n"/>
      <c r="B51" s="11" t="n"/>
      <c r="C51" s="11" t="n"/>
      <c r="D51" s="11" t="n"/>
      <c r="E51" s="11" t="n"/>
      <c r="F51" s="12" t="n"/>
      <c r="G51" s="14">
        <f>IF(A51="","",F51+SUMIFS(Cash_Transactions!$Q$3:$Q$502,Cash_Transactions!$D$3:$D$502,"Thu",Cash_Transactions!$E$3:$E$502,A51)-SUMIFS(Cash_Transactions!$Q$3:$Q$502,Cash_Transactions!$D$3:$D$502,"Chi",Cash_Transactions!$E$3:$E$502,A51)-SUMIFS(Cash_Transactions!$Q$3:$Q$502,Cash_Transactions!$D$3:$D$502,"Chuyển",Cash_Transactions!$F$3:$F$502,A51)+SUMIFS(Cash_Transactions!$Q$3:$Q$502,Cash_Transactions!$D$3:$D$502,"Chuyển",Cash_Transactions!$G$3:$G$502,A51))</f>
        <v/>
      </c>
      <c r="H51" s="11" t="n"/>
    </row>
    <row r="52">
      <c r="A52" s="11" t="n"/>
      <c r="B52" s="11" t="n"/>
      <c r="C52" s="11" t="n"/>
      <c r="D52" s="11" t="n"/>
      <c r="E52" s="11" t="n"/>
      <c r="F52" s="12" t="n"/>
      <c r="G52" s="14">
        <f>IF(A52="","",F52+SUMIFS(Cash_Transactions!$Q$3:$Q$502,Cash_Transactions!$D$3:$D$502,"Thu",Cash_Transactions!$E$3:$E$502,A52)-SUMIFS(Cash_Transactions!$Q$3:$Q$502,Cash_Transactions!$D$3:$D$502,"Chi",Cash_Transactions!$E$3:$E$502,A52)-SUMIFS(Cash_Transactions!$Q$3:$Q$502,Cash_Transactions!$D$3:$D$502,"Chuyển",Cash_Transactions!$F$3:$F$502,A52)+SUMIFS(Cash_Transactions!$Q$3:$Q$502,Cash_Transactions!$D$3:$D$502,"Chuyển",Cash_Transactions!$G$3:$G$502,A52))</f>
        <v/>
      </c>
      <c r="H52" s="11" t="n"/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34" customWidth="1" min="3" max="3"/>
    <col width="16" customWidth="1" min="4" max="4"/>
    <col width="28" customWidth="1" min="5" max="5"/>
  </cols>
  <sheetData>
    <row r="1">
      <c r="A1" s="8" t="inlineStr">
        <is>
          <t>DANH MỤC DÒNG TIỀN (COA CASHFLOW)</t>
        </is>
      </c>
    </row>
    <row r="2">
      <c r="A2" s="5" t="inlineStr">
        <is>
          <t>Nhóm</t>
        </is>
      </c>
      <c r="B2" s="5" t="inlineStr">
        <is>
          <t>Danh mục</t>
        </is>
      </c>
      <c r="C2" s="5" t="inlineStr">
        <is>
          <t>Chi tiết</t>
        </is>
      </c>
      <c r="D2" s="5" t="inlineStr">
        <is>
          <t>Mặc định (Thu/Chi)</t>
        </is>
      </c>
      <c r="E2" s="5" t="inlineStr">
        <is>
          <t>Ghi chú</t>
        </is>
      </c>
    </row>
    <row r="3">
      <c r="A3" t="inlineStr">
        <is>
          <t>Hoạt động (CFO)</t>
        </is>
      </c>
      <c r="B3" t="inlineStr">
        <is>
          <t>Thu từ bán hàng</t>
        </is>
      </c>
      <c r="C3" t="inlineStr">
        <is>
          <t>Doanh thu bán hàng/ dịch vụ</t>
        </is>
      </c>
      <c r="D3" t="inlineStr">
        <is>
          <t>Thu</t>
        </is>
      </c>
      <c r="E3" t="inlineStr"/>
    </row>
    <row r="4">
      <c r="A4" t="inlineStr">
        <is>
          <t>Hoạt động (CFO)</t>
        </is>
      </c>
      <c r="B4" t="inlineStr">
        <is>
          <t>Thu khác</t>
        </is>
      </c>
      <c r="C4" t="inlineStr">
        <is>
          <t>Thu nhập khác</t>
        </is>
      </c>
      <c r="D4" t="inlineStr">
        <is>
          <t>Thu</t>
        </is>
      </c>
      <c r="E4" t="inlineStr"/>
    </row>
    <row r="5">
      <c r="A5" t="inlineStr">
        <is>
          <t>Hoạt động (CFO)</t>
        </is>
      </c>
      <c r="B5" t="inlineStr">
        <is>
          <t>Chi mua hàng</t>
        </is>
      </c>
      <c r="C5" t="inlineStr">
        <is>
          <t>Thanh toán NCC/ nhập hàng</t>
        </is>
      </c>
      <c r="D5" t="inlineStr">
        <is>
          <t>Chi</t>
        </is>
      </c>
      <c r="E5" t="inlineStr"/>
    </row>
    <row r="6">
      <c r="A6" t="inlineStr">
        <is>
          <t>Hoạt động (CFO)</t>
        </is>
      </c>
      <c r="B6" t="inlineStr">
        <is>
          <t>Chi lương</t>
        </is>
      </c>
      <c r="C6" t="inlineStr">
        <is>
          <t>Lương, BH, phúc lợi</t>
        </is>
      </c>
      <c r="D6" t="inlineStr">
        <is>
          <t>Chi</t>
        </is>
      </c>
      <c r="E6" t="inlineStr"/>
    </row>
    <row r="7">
      <c r="A7" t="inlineStr">
        <is>
          <t>Hoạt động (CFO)</t>
        </is>
      </c>
      <c r="B7" t="inlineStr">
        <is>
          <t>Chi vận hành</t>
        </is>
      </c>
      <c r="C7" t="inlineStr">
        <is>
          <t>Thuê, điện nước, internet, văn phòng</t>
        </is>
      </c>
      <c r="D7" t="inlineStr">
        <is>
          <t>Chi</t>
        </is>
      </c>
      <c r="E7" t="inlineStr"/>
    </row>
    <row r="8">
      <c r="A8" t="inlineStr">
        <is>
          <t>Hoạt động (CFO)</t>
        </is>
      </c>
      <c r="B8" t="inlineStr">
        <is>
          <t>Chi marketing</t>
        </is>
      </c>
      <c r="C8" t="inlineStr">
        <is>
          <t>Quảng cáo, KOL, PR</t>
        </is>
      </c>
      <c r="D8" t="inlineStr">
        <is>
          <t>Chi</t>
        </is>
      </c>
      <c r="E8" t="inlineStr"/>
    </row>
    <row r="9">
      <c r="A9" t="inlineStr">
        <is>
          <t>Hoạt động (CFO)</t>
        </is>
      </c>
      <c r="B9" t="inlineStr">
        <is>
          <t>Thu/Chi thuế</t>
        </is>
      </c>
      <c r="C9" t="inlineStr">
        <is>
          <t>VAT, TNDN, TNCN,...</t>
        </is>
      </c>
      <c r="D9" t="inlineStr">
        <is>
          <t>Chi</t>
        </is>
      </c>
      <c r="E9" t="inlineStr"/>
    </row>
    <row r="10">
      <c r="A10" t="inlineStr">
        <is>
          <t>Đầu tư (CFI)</t>
        </is>
      </c>
      <c r="B10" t="inlineStr">
        <is>
          <t>Mua tài sản cố định</t>
        </is>
      </c>
      <c r="C10" t="inlineStr">
        <is>
          <t>Mua máy móc, thiết bị, xe</t>
        </is>
      </c>
      <c r="D10" t="inlineStr">
        <is>
          <t>Chi</t>
        </is>
      </c>
      <c r="E10" t="inlineStr"/>
    </row>
    <row r="11">
      <c r="A11" t="inlineStr">
        <is>
          <t>Đầu tư (CFI)</t>
        </is>
      </c>
      <c r="B11" t="inlineStr">
        <is>
          <t>Bán tài sản</t>
        </is>
      </c>
      <c r="C11" t="inlineStr">
        <is>
          <t>Thanh lý tài sản</t>
        </is>
      </c>
      <c r="D11" t="inlineStr">
        <is>
          <t>Thu</t>
        </is>
      </c>
      <c r="E11" t="inlineStr"/>
    </row>
    <row r="12">
      <c r="A12" t="inlineStr">
        <is>
          <t>Tài chính (CFF)</t>
        </is>
      </c>
      <c r="B12" t="inlineStr">
        <is>
          <t>Vay nhận về</t>
        </is>
      </c>
      <c r="C12" t="inlineStr">
        <is>
          <t>Vay ngân hàng/ cá nhân</t>
        </is>
      </c>
      <c r="D12" t="inlineStr">
        <is>
          <t>Thu</t>
        </is>
      </c>
      <c r="E12" t="inlineStr"/>
    </row>
    <row r="13">
      <c r="A13" t="inlineStr">
        <is>
          <t>Tài chính (CFF)</t>
        </is>
      </c>
      <c r="B13" t="inlineStr">
        <is>
          <t>Trả nợ vay</t>
        </is>
      </c>
      <c r="C13" t="inlineStr">
        <is>
          <t>Gốc/ lãi vay</t>
        </is>
      </c>
      <c r="D13" t="inlineStr">
        <is>
          <t>Chi</t>
        </is>
      </c>
      <c r="E13" t="inlineStr"/>
    </row>
    <row r="14">
      <c r="A14" t="inlineStr">
        <is>
          <t>Tài chính (CFF)</t>
        </is>
      </c>
      <c r="B14" t="inlineStr">
        <is>
          <t>Góp vốn/ phát hành</t>
        </is>
      </c>
      <c r="C14" t="inlineStr">
        <is>
          <t>Nhận vốn góp</t>
        </is>
      </c>
      <c r="D14" t="inlineStr">
        <is>
          <t>Thu</t>
        </is>
      </c>
      <c r="E14" t="inlineStr"/>
    </row>
    <row r="15">
      <c r="A15" t="inlineStr">
        <is>
          <t>Tài chính (CFF)</t>
        </is>
      </c>
      <c r="B15" t="inlineStr">
        <is>
          <t>Cổ tức/ rút vốn</t>
        </is>
      </c>
      <c r="C15" t="inlineStr">
        <is>
          <t>Chi cổ tức, rút vốn</t>
        </is>
      </c>
      <c r="D15" t="inlineStr">
        <is>
          <t>Chi</t>
        </is>
      </c>
      <c r="E15" t="inlineStr"/>
    </row>
  </sheetData>
  <mergeCells count="1">
    <mergeCell ref="A1:E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0" customWidth="1" min="3" max="3"/>
  </cols>
  <sheetData>
    <row r="1">
      <c r="A1" s="8" t="inlineStr">
        <is>
          <t>TRUNG TÂM CHI PHÍ (COST CENTERS)</t>
        </is>
      </c>
    </row>
    <row r="2">
      <c r="A2" s="5" t="inlineStr">
        <is>
          <t>Trung tâm chi phí</t>
        </is>
      </c>
      <c r="B2" s="5" t="inlineStr">
        <is>
          <t>Mã (tuỳ chọn)</t>
        </is>
      </c>
      <c r="C2" s="5" t="inlineStr">
        <is>
          <t>Ghi chú</t>
        </is>
      </c>
    </row>
    <row r="3">
      <c r="A3" t="inlineStr">
        <is>
          <t>Văn phòng</t>
        </is>
      </c>
      <c r="B3" t="inlineStr"/>
      <c r="C3" t="inlineStr"/>
    </row>
    <row r="4">
      <c r="A4" t="inlineStr">
        <is>
          <t>Kinh doanh</t>
        </is>
      </c>
      <c r="B4" t="inlineStr"/>
      <c r="C4" t="inlineStr"/>
    </row>
    <row r="5">
      <c r="A5" t="inlineStr">
        <is>
          <t>Marketing</t>
        </is>
      </c>
      <c r="B5" t="inlineStr"/>
      <c r="C5" t="inlineStr"/>
    </row>
    <row r="6">
      <c r="A6" t="inlineStr">
        <is>
          <t>Sản xuất</t>
        </is>
      </c>
      <c r="B6" t="inlineStr"/>
      <c r="C6" t="inlineStr"/>
    </row>
    <row r="7">
      <c r="A7" t="inlineStr">
        <is>
          <t>IT</t>
        </is>
      </c>
      <c r="B7" t="inlineStr"/>
      <c r="C7" t="inlineStr"/>
    </row>
  </sheetData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0" customWidth="1" min="3" max="3"/>
  </cols>
  <sheetData>
    <row r="1">
      <c r="A1" s="8" t="inlineStr">
        <is>
          <t>DỰ ÁN (PROJECTS)</t>
        </is>
      </c>
    </row>
    <row r="2">
      <c r="A2" s="5" t="inlineStr">
        <is>
          <t>Dự án</t>
        </is>
      </c>
      <c r="B2" s="5" t="inlineStr">
        <is>
          <t>Mã (tuỳ chọn)</t>
        </is>
      </c>
      <c r="C2" s="5" t="inlineStr">
        <is>
          <t>Ghi chú</t>
        </is>
      </c>
    </row>
    <row r="3">
      <c r="A3" t="inlineStr">
        <is>
          <t>Dự án A</t>
        </is>
      </c>
      <c r="B3" t="inlineStr"/>
      <c r="C3" t="inlineStr"/>
    </row>
    <row r="4">
      <c r="A4" t="inlineStr">
        <is>
          <t>Dự án B</t>
        </is>
      </c>
      <c r="B4" t="inlineStr"/>
      <c r="C4" t="inlineStr"/>
    </row>
    <row r="5">
      <c r="A5" t="inlineStr">
        <is>
          <t>Nội bộ</t>
        </is>
      </c>
      <c r="B5" t="inlineStr"/>
      <c r="C5" t="inlineStr"/>
    </row>
  </sheetData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0" customWidth="1" min="3" max="3"/>
  </cols>
  <sheetData>
    <row r="1">
      <c r="A1" s="8" t="inlineStr">
        <is>
          <t>KHÁCH HÀNG (CUSTOMERS)</t>
        </is>
      </c>
    </row>
    <row r="2">
      <c r="A2" s="5" t="inlineStr">
        <is>
          <t>Khách hàng</t>
        </is>
      </c>
      <c r="B2" s="5" t="inlineStr">
        <is>
          <t>Mã (tuỳ chọn)</t>
        </is>
      </c>
      <c r="C2" s="5" t="inlineStr">
        <is>
          <t>Ghi chú</t>
        </is>
      </c>
    </row>
    <row r="3">
      <c r="A3" t="inlineStr">
        <is>
          <t>Khách lẻ</t>
        </is>
      </c>
      <c r="B3" t="inlineStr"/>
      <c r="C3" t="inlineStr"/>
    </row>
    <row r="4">
      <c r="A4" t="inlineStr">
        <is>
          <t>Công ty ABC</t>
        </is>
      </c>
      <c r="B4" t="inlineStr"/>
      <c r="C4" t="inlineStr"/>
    </row>
    <row r="5">
      <c r="A5" t="inlineStr">
        <is>
          <t>Công ty XYZ</t>
        </is>
      </c>
      <c r="B5" t="inlineStr"/>
      <c r="C5" t="inlineStr"/>
    </row>
  </sheetData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0" customWidth="1" min="3" max="3"/>
  </cols>
  <sheetData>
    <row r="1">
      <c r="A1" s="8" t="inlineStr">
        <is>
          <t>NHÀ CUNG CẤP (VENDORS)</t>
        </is>
      </c>
    </row>
    <row r="2">
      <c r="A2" s="5" t="inlineStr">
        <is>
          <t>Nhà cung cấp</t>
        </is>
      </c>
      <c r="B2" s="5" t="inlineStr">
        <is>
          <t>Mã (tuỳ chọn)</t>
        </is>
      </c>
      <c r="C2" s="5" t="inlineStr">
        <is>
          <t>Ghi chú</t>
        </is>
      </c>
    </row>
    <row r="3">
      <c r="A3" t="inlineStr">
        <is>
          <t>NCC 1</t>
        </is>
      </c>
      <c r="B3" t="inlineStr"/>
      <c r="C3" t="inlineStr"/>
    </row>
    <row r="4">
      <c r="A4" t="inlineStr">
        <is>
          <t>NCC 2</t>
        </is>
      </c>
      <c r="B4" t="inlineStr"/>
      <c r="C4" t="inlineStr"/>
    </row>
    <row r="5">
      <c r="A5" t="inlineStr">
        <is>
          <t>Thuê văn phòng</t>
        </is>
      </c>
      <c r="B5" t="inlineStr"/>
      <c r="C5" t="inlineStr"/>
    </row>
  </sheetData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3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2" customWidth="1" min="3" max="3"/>
    <col width="14" customWidth="1" min="4" max="4"/>
    <col width="18" customWidth="1" min="5" max="5"/>
    <col width="10" customWidth="1" min="6" max="6"/>
    <col width="14" customWidth="1" min="7" max="7"/>
    <col width="16" customWidth="1" min="8" max="8"/>
    <col width="14" customWidth="1" min="9" max="9"/>
    <col width="16" customWidth="1" min="10" max="10"/>
    <col width="14" customWidth="1" min="11" max="11"/>
    <col width="16" customWidth="1" min="12" max="12"/>
    <col width="16" customWidth="1" min="13" max="13"/>
    <col width="24" customWidth="1" min="14" max="14"/>
  </cols>
  <sheetData>
    <row r="1">
      <c r="A1" s="8" t="inlineStr">
        <is>
          <t>CÔNG NỢ PHẢI THU (AR INVOICES)</t>
        </is>
      </c>
    </row>
    <row r="2">
      <c r="A2" s="5" t="inlineStr">
        <is>
          <t>Số HĐ</t>
        </is>
      </c>
      <c r="B2" s="5" t="inlineStr">
        <is>
          <t>Khách hàng</t>
        </is>
      </c>
      <c r="C2" s="5" t="inlineStr">
        <is>
          <t>Ngày HĐ</t>
        </is>
      </c>
      <c r="D2" s="5" t="inlineStr">
        <is>
          <t>Hạn thanh toán</t>
        </is>
      </c>
      <c r="E2" s="5" t="inlineStr">
        <is>
          <t>Giá trị trước VAT</t>
        </is>
      </c>
      <c r="F2" s="5" t="inlineStr">
        <is>
          <t>VAT %</t>
        </is>
      </c>
      <c r="G2" s="5" t="inlineStr">
        <is>
          <t>Tiền VAT</t>
        </is>
      </c>
      <c r="H2" s="5" t="inlineStr">
        <is>
          <t>Tổng HĐ</t>
        </is>
      </c>
      <c r="I2" s="5" t="inlineStr">
        <is>
          <t>Đã thu</t>
        </is>
      </c>
      <c r="J2" s="5" t="inlineStr">
        <is>
          <t>Còn phải thu</t>
        </is>
      </c>
      <c r="K2" s="5" t="inlineStr">
        <is>
          <t>Trạng thái</t>
        </is>
      </c>
      <c r="L2" s="5" t="inlineStr">
        <is>
          <t>Ngày dự kiến thu</t>
        </is>
      </c>
      <c r="M2" s="5" t="inlineStr">
        <is>
          <t>Ngày thu thực tế</t>
        </is>
      </c>
      <c r="N2" s="5" t="inlineStr">
        <is>
          <t>Ghi chú</t>
        </is>
      </c>
    </row>
    <row r="3">
      <c r="A3" s="11" t="n"/>
      <c r="B3" s="11" t="n"/>
      <c r="C3" s="16" t="n"/>
      <c r="D3" s="16" t="n"/>
      <c r="E3" s="14" t="n"/>
      <c r="F3" s="17" t="n"/>
      <c r="G3" s="14">
        <f>IF(ISBLANK($E3),"",ROUND($E3*$F3,0))</f>
        <v/>
      </c>
      <c r="H3" s="14">
        <f>IF(ISBLANK($E3),"",$E3+$G3)</f>
        <v/>
      </c>
      <c r="I3" s="14" t="n"/>
      <c r="J3" s="14">
        <f>IF(ISBLANK($H3),"",MAX(0,$H3-IF(ISBLANK($I3),0,$I3)))</f>
        <v/>
      </c>
      <c r="K3" s="11" t="n"/>
      <c r="L3" s="16" t="n"/>
      <c r="M3" s="16" t="n"/>
      <c r="N3" s="11" t="n"/>
    </row>
    <row r="4">
      <c r="A4" s="11" t="n"/>
      <c r="B4" s="11" t="n"/>
      <c r="C4" s="16" t="n"/>
      <c r="D4" s="16" t="n"/>
      <c r="E4" s="14" t="n"/>
      <c r="F4" s="17" t="n"/>
      <c r="G4" s="14">
        <f>IF(ISBLANK($E4),"",ROUND($E4*$F4,0))</f>
        <v/>
      </c>
      <c r="H4" s="14">
        <f>IF(ISBLANK($E4),"",$E4+$G4)</f>
        <v/>
      </c>
      <c r="I4" s="14" t="n"/>
      <c r="J4" s="14">
        <f>IF(ISBLANK($H4),"",MAX(0,$H4-IF(ISBLANK($I4),0,$I4)))</f>
        <v/>
      </c>
      <c r="K4" s="11" t="n"/>
      <c r="L4" s="16" t="n"/>
      <c r="M4" s="16" t="n"/>
      <c r="N4" s="11" t="n"/>
    </row>
    <row r="5">
      <c r="A5" s="11" t="n"/>
      <c r="B5" s="11" t="n"/>
      <c r="C5" s="16" t="n"/>
      <c r="D5" s="16" t="n"/>
      <c r="E5" s="14" t="n"/>
      <c r="F5" s="17" t="n"/>
      <c r="G5" s="14">
        <f>IF(ISBLANK($E5),"",ROUND($E5*$F5,0))</f>
        <v/>
      </c>
      <c r="H5" s="14">
        <f>IF(ISBLANK($E5),"",$E5+$G5)</f>
        <v/>
      </c>
      <c r="I5" s="14" t="n"/>
      <c r="J5" s="14">
        <f>IF(ISBLANK($H5),"",MAX(0,$H5-IF(ISBLANK($I5),0,$I5)))</f>
        <v/>
      </c>
      <c r="K5" s="11" t="n"/>
      <c r="L5" s="16" t="n"/>
      <c r="M5" s="16" t="n"/>
      <c r="N5" s="11" t="n"/>
    </row>
    <row r="6">
      <c r="A6" s="11" t="n"/>
      <c r="B6" s="11" t="n"/>
      <c r="C6" s="16" t="n"/>
      <c r="D6" s="16" t="n"/>
      <c r="E6" s="14" t="n"/>
      <c r="F6" s="17" t="n"/>
      <c r="G6" s="14">
        <f>IF(ISBLANK($E6),"",ROUND($E6*$F6,0))</f>
        <v/>
      </c>
      <c r="H6" s="14">
        <f>IF(ISBLANK($E6),"",$E6+$G6)</f>
        <v/>
      </c>
      <c r="I6" s="14" t="n"/>
      <c r="J6" s="14">
        <f>IF(ISBLANK($H6),"",MAX(0,$H6-IF(ISBLANK($I6),0,$I6)))</f>
        <v/>
      </c>
      <c r="K6" s="11" t="n"/>
      <c r="L6" s="16" t="n"/>
      <c r="M6" s="16" t="n"/>
      <c r="N6" s="11" t="n"/>
    </row>
    <row r="7">
      <c r="A7" s="11" t="n"/>
      <c r="B7" s="11" t="n"/>
      <c r="C7" s="16" t="n"/>
      <c r="D7" s="16" t="n"/>
      <c r="E7" s="14" t="n"/>
      <c r="F7" s="17" t="n"/>
      <c r="G7" s="14">
        <f>IF(ISBLANK($E7),"",ROUND($E7*$F7,0))</f>
        <v/>
      </c>
      <c r="H7" s="14">
        <f>IF(ISBLANK($E7),"",$E7+$G7)</f>
        <v/>
      </c>
      <c r="I7" s="14" t="n"/>
      <c r="J7" s="14">
        <f>IF(ISBLANK($H7),"",MAX(0,$H7-IF(ISBLANK($I7),0,$I7)))</f>
        <v/>
      </c>
      <c r="K7" s="11" t="n"/>
      <c r="L7" s="16" t="n"/>
      <c r="M7" s="16" t="n"/>
      <c r="N7" s="11" t="n"/>
    </row>
    <row r="8">
      <c r="A8" s="11" t="n"/>
      <c r="B8" s="11" t="n"/>
      <c r="C8" s="16" t="n"/>
      <c r="D8" s="16" t="n"/>
      <c r="E8" s="14" t="n"/>
      <c r="F8" s="17" t="n"/>
      <c r="G8" s="14">
        <f>IF(ISBLANK($E8),"",ROUND($E8*$F8,0))</f>
        <v/>
      </c>
      <c r="H8" s="14">
        <f>IF(ISBLANK($E8),"",$E8+$G8)</f>
        <v/>
      </c>
      <c r="I8" s="14" t="n"/>
      <c r="J8" s="14">
        <f>IF(ISBLANK($H8),"",MAX(0,$H8-IF(ISBLANK($I8),0,$I8)))</f>
        <v/>
      </c>
      <c r="K8" s="11" t="n"/>
      <c r="L8" s="16" t="n"/>
      <c r="M8" s="16" t="n"/>
      <c r="N8" s="11" t="n"/>
    </row>
    <row r="9">
      <c r="A9" s="11" t="n"/>
      <c r="B9" s="11" t="n"/>
      <c r="C9" s="16" t="n"/>
      <c r="D9" s="16" t="n"/>
      <c r="E9" s="14" t="n"/>
      <c r="F9" s="17" t="n"/>
      <c r="G9" s="14">
        <f>IF(ISBLANK($E9),"",ROUND($E9*$F9,0))</f>
        <v/>
      </c>
      <c r="H9" s="14">
        <f>IF(ISBLANK($E9),"",$E9+$G9)</f>
        <v/>
      </c>
      <c r="I9" s="14" t="n"/>
      <c r="J9" s="14">
        <f>IF(ISBLANK($H9),"",MAX(0,$H9-IF(ISBLANK($I9),0,$I9)))</f>
        <v/>
      </c>
      <c r="K9" s="11" t="n"/>
      <c r="L9" s="16" t="n"/>
      <c r="M9" s="16" t="n"/>
      <c r="N9" s="11" t="n"/>
    </row>
    <row r="10">
      <c r="A10" s="11" t="n"/>
      <c r="B10" s="11" t="n"/>
      <c r="C10" s="16" t="n"/>
      <c r="D10" s="16" t="n"/>
      <c r="E10" s="14" t="n"/>
      <c r="F10" s="17" t="n"/>
      <c r="G10" s="14">
        <f>IF(ISBLANK($E10),"",ROUND($E10*$F10,0))</f>
        <v/>
      </c>
      <c r="H10" s="14">
        <f>IF(ISBLANK($E10),"",$E10+$G10)</f>
        <v/>
      </c>
      <c r="I10" s="14" t="n"/>
      <c r="J10" s="14">
        <f>IF(ISBLANK($H10),"",MAX(0,$H10-IF(ISBLANK($I10),0,$I10)))</f>
        <v/>
      </c>
      <c r="K10" s="11" t="n"/>
      <c r="L10" s="16" t="n"/>
      <c r="M10" s="16" t="n"/>
      <c r="N10" s="11" t="n"/>
    </row>
    <row r="11">
      <c r="A11" s="11" t="n"/>
      <c r="B11" s="11" t="n"/>
      <c r="C11" s="16" t="n"/>
      <c r="D11" s="16" t="n"/>
      <c r="E11" s="14" t="n"/>
      <c r="F11" s="17" t="n"/>
      <c r="G11" s="14">
        <f>IF(ISBLANK($E11),"",ROUND($E11*$F11,0))</f>
        <v/>
      </c>
      <c r="H11" s="14">
        <f>IF(ISBLANK($E11),"",$E11+$G11)</f>
        <v/>
      </c>
      <c r="I11" s="14" t="n"/>
      <c r="J11" s="14">
        <f>IF(ISBLANK($H11),"",MAX(0,$H11-IF(ISBLANK($I11),0,$I11)))</f>
        <v/>
      </c>
      <c r="K11" s="11" t="n"/>
      <c r="L11" s="16" t="n"/>
      <c r="M11" s="16" t="n"/>
      <c r="N11" s="11" t="n"/>
    </row>
    <row r="12">
      <c r="A12" s="11" t="n"/>
      <c r="B12" s="11" t="n"/>
      <c r="C12" s="16" t="n"/>
      <c r="D12" s="16" t="n"/>
      <c r="E12" s="14" t="n"/>
      <c r="F12" s="17" t="n"/>
      <c r="G12" s="14">
        <f>IF(ISBLANK($E12),"",ROUND($E12*$F12,0))</f>
        <v/>
      </c>
      <c r="H12" s="14">
        <f>IF(ISBLANK($E12),"",$E12+$G12)</f>
        <v/>
      </c>
      <c r="I12" s="14" t="n"/>
      <c r="J12" s="14">
        <f>IF(ISBLANK($H12),"",MAX(0,$H12-IF(ISBLANK($I12),0,$I12)))</f>
        <v/>
      </c>
      <c r="K12" s="11" t="n"/>
      <c r="L12" s="16" t="n"/>
      <c r="M12" s="16" t="n"/>
      <c r="N12" s="11" t="n"/>
    </row>
    <row r="13">
      <c r="A13" s="11" t="n"/>
      <c r="B13" s="11" t="n"/>
      <c r="C13" s="16" t="n"/>
      <c r="D13" s="16" t="n"/>
      <c r="E13" s="14" t="n"/>
      <c r="F13" s="17" t="n"/>
      <c r="G13" s="14">
        <f>IF(ISBLANK($E13),"",ROUND($E13*$F13,0))</f>
        <v/>
      </c>
      <c r="H13" s="14">
        <f>IF(ISBLANK($E13),"",$E13+$G13)</f>
        <v/>
      </c>
      <c r="I13" s="14" t="n"/>
      <c r="J13" s="14">
        <f>IF(ISBLANK($H13),"",MAX(0,$H13-IF(ISBLANK($I13),0,$I13)))</f>
        <v/>
      </c>
      <c r="K13" s="11" t="n"/>
      <c r="L13" s="16" t="n"/>
      <c r="M13" s="16" t="n"/>
      <c r="N13" s="11" t="n"/>
    </row>
    <row r="14">
      <c r="A14" s="11" t="n"/>
      <c r="B14" s="11" t="n"/>
      <c r="C14" s="16" t="n"/>
      <c r="D14" s="16" t="n"/>
      <c r="E14" s="14" t="n"/>
      <c r="F14" s="17" t="n"/>
      <c r="G14" s="14">
        <f>IF(ISBLANK($E14),"",ROUND($E14*$F14,0))</f>
        <v/>
      </c>
      <c r="H14" s="14">
        <f>IF(ISBLANK($E14),"",$E14+$G14)</f>
        <v/>
      </c>
      <c r="I14" s="14" t="n"/>
      <c r="J14" s="14">
        <f>IF(ISBLANK($H14),"",MAX(0,$H14-IF(ISBLANK($I14),0,$I14)))</f>
        <v/>
      </c>
      <c r="K14" s="11" t="n"/>
      <c r="L14" s="16" t="n"/>
      <c r="M14" s="16" t="n"/>
      <c r="N14" s="11" t="n"/>
    </row>
    <row r="15">
      <c r="A15" s="11" t="n"/>
      <c r="B15" s="11" t="n"/>
      <c r="C15" s="16" t="n"/>
      <c r="D15" s="16" t="n"/>
      <c r="E15" s="14" t="n"/>
      <c r="F15" s="17" t="n"/>
      <c r="G15" s="14">
        <f>IF(ISBLANK($E15),"",ROUND($E15*$F15,0))</f>
        <v/>
      </c>
      <c r="H15" s="14">
        <f>IF(ISBLANK($E15),"",$E15+$G15)</f>
        <v/>
      </c>
      <c r="I15" s="14" t="n"/>
      <c r="J15" s="14">
        <f>IF(ISBLANK($H15),"",MAX(0,$H15-IF(ISBLANK($I15),0,$I15)))</f>
        <v/>
      </c>
      <c r="K15" s="11" t="n"/>
      <c r="L15" s="16" t="n"/>
      <c r="M15" s="16" t="n"/>
      <c r="N15" s="11" t="n"/>
    </row>
    <row r="16">
      <c r="A16" s="11" t="n"/>
      <c r="B16" s="11" t="n"/>
      <c r="C16" s="16" t="n"/>
      <c r="D16" s="16" t="n"/>
      <c r="E16" s="14" t="n"/>
      <c r="F16" s="17" t="n"/>
      <c r="G16" s="14">
        <f>IF(ISBLANK($E16),"",ROUND($E16*$F16,0))</f>
        <v/>
      </c>
      <c r="H16" s="14">
        <f>IF(ISBLANK($E16),"",$E16+$G16)</f>
        <v/>
      </c>
      <c r="I16" s="14" t="n"/>
      <c r="J16" s="14">
        <f>IF(ISBLANK($H16),"",MAX(0,$H16-IF(ISBLANK($I16),0,$I16)))</f>
        <v/>
      </c>
      <c r="K16" s="11" t="n"/>
      <c r="L16" s="16" t="n"/>
      <c r="M16" s="16" t="n"/>
      <c r="N16" s="11" t="n"/>
    </row>
    <row r="17">
      <c r="A17" s="11" t="n"/>
      <c r="B17" s="11" t="n"/>
      <c r="C17" s="16" t="n"/>
      <c r="D17" s="16" t="n"/>
      <c r="E17" s="14" t="n"/>
      <c r="F17" s="17" t="n"/>
      <c r="G17" s="14">
        <f>IF(ISBLANK($E17),"",ROUND($E17*$F17,0))</f>
        <v/>
      </c>
      <c r="H17" s="14">
        <f>IF(ISBLANK($E17),"",$E17+$G17)</f>
        <v/>
      </c>
      <c r="I17" s="14" t="n"/>
      <c r="J17" s="14">
        <f>IF(ISBLANK($H17),"",MAX(0,$H17-IF(ISBLANK($I17),0,$I17)))</f>
        <v/>
      </c>
      <c r="K17" s="11" t="n"/>
      <c r="L17" s="16" t="n"/>
      <c r="M17" s="16" t="n"/>
      <c r="N17" s="11" t="n"/>
    </row>
    <row r="18">
      <c r="A18" s="11" t="n"/>
      <c r="B18" s="11" t="n"/>
      <c r="C18" s="16" t="n"/>
      <c r="D18" s="16" t="n"/>
      <c r="E18" s="14" t="n"/>
      <c r="F18" s="17" t="n"/>
      <c r="G18" s="14">
        <f>IF(ISBLANK($E18),"",ROUND($E18*$F18,0))</f>
        <v/>
      </c>
      <c r="H18" s="14">
        <f>IF(ISBLANK($E18),"",$E18+$G18)</f>
        <v/>
      </c>
      <c r="I18" s="14" t="n"/>
      <c r="J18" s="14">
        <f>IF(ISBLANK($H18),"",MAX(0,$H18-IF(ISBLANK($I18),0,$I18)))</f>
        <v/>
      </c>
      <c r="K18" s="11" t="n"/>
      <c r="L18" s="16" t="n"/>
      <c r="M18" s="16" t="n"/>
      <c r="N18" s="11" t="n"/>
    </row>
    <row r="19">
      <c r="A19" s="11" t="n"/>
      <c r="B19" s="11" t="n"/>
      <c r="C19" s="16" t="n"/>
      <c r="D19" s="16" t="n"/>
      <c r="E19" s="14" t="n"/>
      <c r="F19" s="17" t="n"/>
      <c r="G19" s="14">
        <f>IF(ISBLANK($E19),"",ROUND($E19*$F19,0))</f>
        <v/>
      </c>
      <c r="H19" s="14">
        <f>IF(ISBLANK($E19),"",$E19+$G19)</f>
        <v/>
      </c>
      <c r="I19" s="14" t="n"/>
      <c r="J19" s="14">
        <f>IF(ISBLANK($H19),"",MAX(0,$H19-IF(ISBLANK($I19),0,$I19)))</f>
        <v/>
      </c>
      <c r="K19" s="11" t="n"/>
      <c r="L19" s="16" t="n"/>
      <c r="M19" s="16" t="n"/>
      <c r="N19" s="11" t="n"/>
    </row>
    <row r="20">
      <c r="A20" s="11" t="n"/>
      <c r="B20" s="11" t="n"/>
      <c r="C20" s="16" t="n"/>
      <c r="D20" s="16" t="n"/>
      <c r="E20" s="14" t="n"/>
      <c r="F20" s="17" t="n"/>
      <c r="G20" s="14">
        <f>IF(ISBLANK($E20),"",ROUND($E20*$F20,0))</f>
        <v/>
      </c>
      <c r="H20" s="14">
        <f>IF(ISBLANK($E20),"",$E20+$G20)</f>
        <v/>
      </c>
      <c r="I20" s="14" t="n"/>
      <c r="J20" s="14">
        <f>IF(ISBLANK($H20),"",MAX(0,$H20-IF(ISBLANK($I20),0,$I20)))</f>
        <v/>
      </c>
      <c r="K20" s="11" t="n"/>
      <c r="L20" s="16" t="n"/>
      <c r="M20" s="16" t="n"/>
      <c r="N20" s="11" t="n"/>
    </row>
    <row r="21">
      <c r="A21" s="11" t="n"/>
      <c r="B21" s="11" t="n"/>
      <c r="C21" s="16" t="n"/>
      <c r="D21" s="16" t="n"/>
      <c r="E21" s="14" t="n"/>
      <c r="F21" s="17" t="n"/>
      <c r="G21" s="14">
        <f>IF(ISBLANK($E21),"",ROUND($E21*$F21,0))</f>
        <v/>
      </c>
      <c r="H21" s="14">
        <f>IF(ISBLANK($E21),"",$E21+$G21)</f>
        <v/>
      </c>
      <c r="I21" s="14" t="n"/>
      <c r="J21" s="14">
        <f>IF(ISBLANK($H21),"",MAX(0,$H21-IF(ISBLANK($I21),0,$I21)))</f>
        <v/>
      </c>
      <c r="K21" s="11" t="n"/>
      <c r="L21" s="16" t="n"/>
      <c r="M21" s="16" t="n"/>
      <c r="N21" s="11" t="n"/>
    </row>
    <row r="22">
      <c r="A22" s="11" t="n"/>
      <c r="B22" s="11" t="n"/>
      <c r="C22" s="16" t="n"/>
      <c r="D22" s="16" t="n"/>
      <c r="E22" s="14" t="n"/>
      <c r="F22" s="17" t="n"/>
      <c r="G22" s="14">
        <f>IF(ISBLANK($E22),"",ROUND($E22*$F22,0))</f>
        <v/>
      </c>
      <c r="H22" s="14">
        <f>IF(ISBLANK($E22),"",$E22+$G22)</f>
        <v/>
      </c>
      <c r="I22" s="14" t="n"/>
      <c r="J22" s="14">
        <f>IF(ISBLANK($H22),"",MAX(0,$H22-IF(ISBLANK($I22),0,$I22)))</f>
        <v/>
      </c>
      <c r="K22" s="11" t="n"/>
      <c r="L22" s="16" t="n"/>
      <c r="M22" s="16" t="n"/>
      <c r="N22" s="11" t="n"/>
    </row>
    <row r="23">
      <c r="A23" s="11" t="n"/>
      <c r="B23" s="11" t="n"/>
      <c r="C23" s="16" t="n"/>
      <c r="D23" s="16" t="n"/>
      <c r="E23" s="14" t="n"/>
      <c r="F23" s="17" t="n"/>
      <c r="G23" s="14">
        <f>IF(ISBLANK($E23),"",ROUND($E23*$F23,0))</f>
        <v/>
      </c>
      <c r="H23" s="14">
        <f>IF(ISBLANK($E23),"",$E23+$G23)</f>
        <v/>
      </c>
      <c r="I23" s="14" t="n"/>
      <c r="J23" s="14">
        <f>IF(ISBLANK($H23),"",MAX(0,$H23-IF(ISBLANK($I23),0,$I23)))</f>
        <v/>
      </c>
      <c r="K23" s="11" t="n"/>
      <c r="L23" s="16" t="n"/>
      <c r="M23" s="16" t="n"/>
      <c r="N23" s="11" t="n"/>
    </row>
    <row r="24">
      <c r="A24" s="11" t="n"/>
      <c r="B24" s="11" t="n"/>
      <c r="C24" s="16" t="n"/>
      <c r="D24" s="16" t="n"/>
      <c r="E24" s="14" t="n"/>
      <c r="F24" s="17" t="n"/>
      <c r="G24" s="14">
        <f>IF(ISBLANK($E24),"",ROUND($E24*$F24,0))</f>
        <v/>
      </c>
      <c r="H24" s="14">
        <f>IF(ISBLANK($E24),"",$E24+$G24)</f>
        <v/>
      </c>
      <c r="I24" s="14" t="n"/>
      <c r="J24" s="14">
        <f>IF(ISBLANK($H24),"",MAX(0,$H24-IF(ISBLANK($I24),0,$I24)))</f>
        <v/>
      </c>
      <c r="K24" s="11" t="n"/>
      <c r="L24" s="16" t="n"/>
      <c r="M24" s="16" t="n"/>
      <c r="N24" s="11" t="n"/>
    </row>
    <row r="25">
      <c r="A25" s="11" t="n"/>
      <c r="B25" s="11" t="n"/>
      <c r="C25" s="16" t="n"/>
      <c r="D25" s="16" t="n"/>
      <c r="E25" s="14" t="n"/>
      <c r="F25" s="17" t="n"/>
      <c r="G25" s="14">
        <f>IF(ISBLANK($E25),"",ROUND($E25*$F25,0))</f>
        <v/>
      </c>
      <c r="H25" s="14">
        <f>IF(ISBLANK($E25),"",$E25+$G25)</f>
        <v/>
      </c>
      <c r="I25" s="14" t="n"/>
      <c r="J25" s="14">
        <f>IF(ISBLANK($H25),"",MAX(0,$H25-IF(ISBLANK($I25),0,$I25)))</f>
        <v/>
      </c>
      <c r="K25" s="11" t="n"/>
      <c r="L25" s="16" t="n"/>
      <c r="M25" s="16" t="n"/>
      <c r="N25" s="11" t="n"/>
    </row>
    <row r="26">
      <c r="A26" s="11" t="n"/>
      <c r="B26" s="11" t="n"/>
      <c r="C26" s="16" t="n"/>
      <c r="D26" s="16" t="n"/>
      <c r="E26" s="14" t="n"/>
      <c r="F26" s="17" t="n"/>
      <c r="G26" s="14">
        <f>IF(ISBLANK($E26),"",ROUND($E26*$F26,0))</f>
        <v/>
      </c>
      <c r="H26" s="14">
        <f>IF(ISBLANK($E26),"",$E26+$G26)</f>
        <v/>
      </c>
      <c r="I26" s="14" t="n"/>
      <c r="J26" s="14">
        <f>IF(ISBLANK($H26),"",MAX(0,$H26-IF(ISBLANK($I26),0,$I26)))</f>
        <v/>
      </c>
      <c r="K26" s="11" t="n"/>
      <c r="L26" s="16" t="n"/>
      <c r="M26" s="16" t="n"/>
      <c r="N26" s="11" t="n"/>
    </row>
    <row r="27">
      <c r="A27" s="11" t="n"/>
      <c r="B27" s="11" t="n"/>
      <c r="C27" s="16" t="n"/>
      <c r="D27" s="16" t="n"/>
      <c r="E27" s="14" t="n"/>
      <c r="F27" s="17" t="n"/>
      <c r="G27" s="14">
        <f>IF(ISBLANK($E27),"",ROUND($E27*$F27,0))</f>
        <v/>
      </c>
      <c r="H27" s="14">
        <f>IF(ISBLANK($E27),"",$E27+$G27)</f>
        <v/>
      </c>
      <c r="I27" s="14" t="n"/>
      <c r="J27" s="14">
        <f>IF(ISBLANK($H27),"",MAX(0,$H27-IF(ISBLANK($I27),0,$I27)))</f>
        <v/>
      </c>
      <c r="K27" s="11" t="n"/>
      <c r="L27" s="16" t="n"/>
      <c r="M27" s="16" t="n"/>
      <c r="N27" s="11" t="n"/>
    </row>
    <row r="28">
      <c r="A28" s="11" t="n"/>
      <c r="B28" s="11" t="n"/>
      <c r="C28" s="16" t="n"/>
      <c r="D28" s="16" t="n"/>
      <c r="E28" s="14" t="n"/>
      <c r="F28" s="17" t="n"/>
      <c r="G28" s="14">
        <f>IF(ISBLANK($E28),"",ROUND($E28*$F28,0))</f>
        <v/>
      </c>
      <c r="H28" s="14">
        <f>IF(ISBLANK($E28),"",$E28+$G28)</f>
        <v/>
      </c>
      <c r="I28" s="14" t="n"/>
      <c r="J28" s="14">
        <f>IF(ISBLANK($H28),"",MAX(0,$H28-IF(ISBLANK($I28),0,$I28)))</f>
        <v/>
      </c>
      <c r="K28" s="11" t="n"/>
      <c r="L28" s="16" t="n"/>
      <c r="M28" s="16" t="n"/>
      <c r="N28" s="11" t="n"/>
    </row>
    <row r="29">
      <c r="A29" s="11" t="n"/>
      <c r="B29" s="11" t="n"/>
      <c r="C29" s="16" t="n"/>
      <c r="D29" s="16" t="n"/>
      <c r="E29" s="14" t="n"/>
      <c r="F29" s="17" t="n"/>
      <c r="G29" s="14">
        <f>IF(ISBLANK($E29),"",ROUND($E29*$F29,0))</f>
        <v/>
      </c>
      <c r="H29" s="14">
        <f>IF(ISBLANK($E29),"",$E29+$G29)</f>
        <v/>
      </c>
      <c r="I29" s="14" t="n"/>
      <c r="J29" s="14">
        <f>IF(ISBLANK($H29),"",MAX(0,$H29-IF(ISBLANK($I29),0,$I29)))</f>
        <v/>
      </c>
      <c r="K29" s="11" t="n"/>
      <c r="L29" s="16" t="n"/>
      <c r="M29" s="16" t="n"/>
      <c r="N29" s="11" t="n"/>
    </row>
    <row r="30">
      <c r="A30" s="11" t="n"/>
      <c r="B30" s="11" t="n"/>
      <c r="C30" s="16" t="n"/>
      <c r="D30" s="16" t="n"/>
      <c r="E30" s="14" t="n"/>
      <c r="F30" s="17" t="n"/>
      <c r="G30" s="14">
        <f>IF(ISBLANK($E30),"",ROUND($E30*$F30,0))</f>
        <v/>
      </c>
      <c r="H30" s="14">
        <f>IF(ISBLANK($E30),"",$E30+$G30)</f>
        <v/>
      </c>
      <c r="I30" s="14" t="n"/>
      <c r="J30" s="14">
        <f>IF(ISBLANK($H30),"",MAX(0,$H30-IF(ISBLANK($I30),0,$I30)))</f>
        <v/>
      </c>
      <c r="K30" s="11" t="n"/>
      <c r="L30" s="16" t="n"/>
      <c r="M30" s="16" t="n"/>
      <c r="N30" s="11" t="n"/>
    </row>
    <row r="31">
      <c r="A31" s="11" t="n"/>
      <c r="B31" s="11" t="n"/>
      <c r="C31" s="16" t="n"/>
      <c r="D31" s="16" t="n"/>
      <c r="E31" s="14" t="n"/>
      <c r="F31" s="17" t="n"/>
      <c r="G31" s="14">
        <f>IF(ISBLANK($E31),"",ROUND($E31*$F31,0))</f>
        <v/>
      </c>
      <c r="H31" s="14">
        <f>IF(ISBLANK($E31),"",$E31+$G31)</f>
        <v/>
      </c>
      <c r="I31" s="14" t="n"/>
      <c r="J31" s="14">
        <f>IF(ISBLANK($H31),"",MAX(0,$H31-IF(ISBLANK($I31),0,$I31)))</f>
        <v/>
      </c>
      <c r="K31" s="11" t="n"/>
      <c r="L31" s="16" t="n"/>
      <c r="M31" s="16" t="n"/>
      <c r="N31" s="11" t="n"/>
    </row>
    <row r="32">
      <c r="A32" s="11" t="n"/>
      <c r="B32" s="11" t="n"/>
      <c r="C32" s="16" t="n"/>
      <c r="D32" s="16" t="n"/>
      <c r="E32" s="14" t="n"/>
      <c r="F32" s="17" t="n"/>
      <c r="G32" s="14">
        <f>IF(ISBLANK($E32),"",ROUND($E32*$F32,0))</f>
        <v/>
      </c>
      <c r="H32" s="14">
        <f>IF(ISBLANK($E32),"",$E32+$G32)</f>
        <v/>
      </c>
      <c r="I32" s="14" t="n"/>
      <c r="J32" s="14">
        <f>IF(ISBLANK($H32),"",MAX(0,$H32-IF(ISBLANK($I32),0,$I32)))</f>
        <v/>
      </c>
      <c r="K32" s="11" t="n"/>
      <c r="L32" s="16" t="n"/>
      <c r="M32" s="16" t="n"/>
      <c r="N32" s="11" t="n"/>
    </row>
    <row r="33">
      <c r="A33" s="11" t="n"/>
      <c r="B33" s="11" t="n"/>
      <c r="C33" s="16" t="n"/>
      <c r="D33" s="16" t="n"/>
      <c r="E33" s="14" t="n"/>
      <c r="F33" s="17" t="n"/>
      <c r="G33" s="14">
        <f>IF(ISBLANK($E33),"",ROUND($E33*$F33,0))</f>
        <v/>
      </c>
      <c r="H33" s="14">
        <f>IF(ISBLANK($E33),"",$E33+$G33)</f>
        <v/>
      </c>
      <c r="I33" s="14" t="n"/>
      <c r="J33" s="14">
        <f>IF(ISBLANK($H33),"",MAX(0,$H33-IF(ISBLANK($I33),0,$I33)))</f>
        <v/>
      </c>
      <c r="K33" s="11" t="n"/>
      <c r="L33" s="16" t="n"/>
      <c r="M33" s="16" t="n"/>
      <c r="N33" s="11" t="n"/>
    </row>
    <row r="34">
      <c r="A34" s="11" t="n"/>
      <c r="B34" s="11" t="n"/>
      <c r="C34" s="16" t="n"/>
      <c r="D34" s="16" t="n"/>
      <c r="E34" s="14" t="n"/>
      <c r="F34" s="17" t="n"/>
      <c r="G34" s="14">
        <f>IF(ISBLANK($E34),"",ROUND($E34*$F34,0))</f>
        <v/>
      </c>
      <c r="H34" s="14">
        <f>IF(ISBLANK($E34),"",$E34+$G34)</f>
        <v/>
      </c>
      <c r="I34" s="14" t="n"/>
      <c r="J34" s="14">
        <f>IF(ISBLANK($H34),"",MAX(0,$H34-IF(ISBLANK($I34),0,$I34)))</f>
        <v/>
      </c>
      <c r="K34" s="11" t="n"/>
      <c r="L34" s="16" t="n"/>
      <c r="M34" s="16" t="n"/>
      <c r="N34" s="11" t="n"/>
    </row>
    <row r="35">
      <c r="A35" s="11" t="n"/>
      <c r="B35" s="11" t="n"/>
      <c r="C35" s="16" t="n"/>
      <c r="D35" s="16" t="n"/>
      <c r="E35" s="14" t="n"/>
      <c r="F35" s="17" t="n"/>
      <c r="G35" s="14">
        <f>IF(ISBLANK($E35),"",ROUND($E35*$F35,0))</f>
        <v/>
      </c>
      <c r="H35" s="14">
        <f>IF(ISBLANK($E35),"",$E35+$G35)</f>
        <v/>
      </c>
      <c r="I35" s="14" t="n"/>
      <c r="J35" s="14">
        <f>IF(ISBLANK($H35),"",MAX(0,$H35-IF(ISBLANK($I35),0,$I35)))</f>
        <v/>
      </c>
      <c r="K35" s="11" t="n"/>
      <c r="L35" s="16" t="n"/>
      <c r="M35" s="16" t="n"/>
      <c r="N35" s="11" t="n"/>
    </row>
    <row r="36">
      <c r="A36" s="11" t="n"/>
      <c r="B36" s="11" t="n"/>
      <c r="C36" s="16" t="n"/>
      <c r="D36" s="16" t="n"/>
      <c r="E36" s="14" t="n"/>
      <c r="F36" s="17" t="n"/>
      <c r="G36" s="14">
        <f>IF(ISBLANK($E36),"",ROUND($E36*$F36,0))</f>
        <v/>
      </c>
      <c r="H36" s="14">
        <f>IF(ISBLANK($E36),"",$E36+$G36)</f>
        <v/>
      </c>
      <c r="I36" s="14" t="n"/>
      <c r="J36" s="14">
        <f>IF(ISBLANK($H36),"",MAX(0,$H36-IF(ISBLANK($I36),0,$I36)))</f>
        <v/>
      </c>
      <c r="K36" s="11" t="n"/>
      <c r="L36" s="16" t="n"/>
      <c r="M36" s="16" t="n"/>
      <c r="N36" s="11" t="n"/>
    </row>
    <row r="37">
      <c r="A37" s="11" t="n"/>
      <c r="B37" s="11" t="n"/>
      <c r="C37" s="16" t="n"/>
      <c r="D37" s="16" t="n"/>
      <c r="E37" s="14" t="n"/>
      <c r="F37" s="17" t="n"/>
      <c r="G37" s="14">
        <f>IF(ISBLANK($E37),"",ROUND($E37*$F37,0))</f>
        <v/>
      </c>
      <c r="H37" s="14">
        <f>IF(ISBLANK($E37),"",$E37+$G37)</f>
        <v/>
      </c>
      <c r="I37" s="14" t="n"/>
      <c r="J37" s="14">
        <f>IF(ISBLANK($H37),"",MAX(0,$H37-IF(ISBLANK($I37),0,$I37)))</f>
        <v/>
      </c>
      <c r="K37" s="11" t="n"/>
      <c r="L37" s="16" t="n"/>
      <c r="M37" s="16" t="n"/>
      <c r="N37" s="11" t="n"/>
    </row>
    <row r="38">
      <c r="A38" s="11" t="n"/>
      <c r="B38" s="11" t="n"/>
      <c r="C38" s="16" t="n"/>
      <c r="D38" s="16" t="n"/>
      <c r="E38" s="14" t="n"/>
      <c r="F38" s="17" t="n"/>
      <c r="G38" s="14">
        <f>IF(ISBLANK($E38),"",ROUND($E38*$F38,0))</f>
        <v/>
      </c>
      <c r="H38" s="14">
        <f>IF(ISBLANK($E38),"",$E38+$G38)</f>
        <v/>
      </c>
      <c r="I38" s="14" t="n"/>
      <c r="J38" s="14">
        <f>IF(ISBLANK($H38),"",MAX(0,$H38-IF(ISBLANK($I38),0,$I38)))</f>
        <v/>
      </c>
      <c r="K38" s="11" t="n"/>
      <c r="L38" s="16" t="n"/>
      <c r="M38" s="16" t="n"/>
      <c r="N38" s="11" t="n"/>
    </row>
    <row r="39">
      <c r="A39" s="11" t="n"/>
      <c r="B39" s="11" t="n"/>
      <c r="C39" s="16" t="n"/>
      <c r="D39" s="16" t="n"/>
      <c r="E39" s="14" t="n"/>
      <c r="F39" s="17" t="n"/>
      <c r="G39" s="14">
        <f>IF(ISBLANK($E39),"",ROUND($E39*$F39,0))</f>
        <v/>
      </c>
      <c r="H39" s="14">
        <f>IF(ISBLANK($E39),"",$E39+$G39)</f>
        <v/>
      </c>
      <c r="I39" s="14" t="n"/>
      <c r="J39" s="14">
        <f>IF(ISBLANK($H39),"",MAX(0,$H39-IF(ISBLANK($I39),0,$I39)))</f>
        <v/>
      </c>
      <c r="K39" s="11" t="n"/>
      <c r="L39" s="16" t="n"/>
      <c r="M39" s="16" t="n"/>
      <c r="N39" s="11" t="n"/>
    </row>
    <row r="40">
      <c r="A40" s="11" t="n"/>
      <c r="B40" s="11" t="n"/>
      <c r="C40" s="16" t="n"/>
      <c r="D40" s="16" t="n"/>
      <c r="E40" s="14" t="n"/>
      <c r="F40" s="17" t="n"/>
      <c r="G40" s="14">
        <f>IF(ISBLANK($E40),"",ROUND($E40*$F40,0))</f>
        <v/>
      </c>
      <c r="H40" s="14">
        <f>IF(ISBLANK($E40),"",$E40+$G40)</f>
        <v/>
      </c>
      <c r="I40" s="14" t="n"/>
      <c r="J40" s="14">
        <f>IF(ISBLANK($H40),"",MAX(0,$H40-IF(ISBLANK($I40),0,$I40)))</f>
        <v/>
      </c>
      <c r="K40" s="11" t="n"/>
      <c r="L40" s="16" t="n"/>
      <c r="M40" s="16" t="n"/>
      <c r="N40" s="11" t="n"/>
    </row>
    <row r="41">
      <c r="A41" s="11" t="n"/>
      <c r="B41" s="11" t="n"/>
      <c r="C41" s="16" t="n"/>
      <c r="D41" s="16" t="n"/>
      <c r="E41" s="14" t="n"/>
      <c r="F41" s="17" t="n"/>
      <c r="G41" s="14">
        <f>IF(ISBLANK($E41),"",ROUND($E41*$F41,0))</f>
        <v/>
      </c>
      <c r="H41" s="14">
        <f>IF(ISBLANK($E41),"",$E41+$G41)</f>
        <v/>
      </c>
      <c r="I41" s="14" t="n"/>
      <c r="J41" s="14">
        <f>IF(ISBLANK($H41),"",MAX(0,$H41-IF(ISBLANK($I41),0,$I41)))</f>
        <v/>
      </c>
      <c r="K41" s="11" t="n"/>
      <c r="L41" s="16" t="n"/>
      <c r="M41" s="16" t="n"/>
      <c r="N41" s="11" t="n"/>
    </row>
    <row r="42">
      <c r="A42" s="11" t="n"/>
      <c r="B42" s="11" t="n"/>
      <c r="C42" s="16" t="n"/>
      <c r="D42" s="16" t="n"/>
      <c r="E42" s="14" t="n"/>
      <c r="F42" s="17" t="n"/>
      <c r="G42" s="14">
        <f>IF(ISBLANK($E42),"",ROUND($E42*$F42,0))</f>
        <v/>
      </c>
      <c r="H42" s="14">
        <f>IF(ISBLANK($E42),"",$E42+$G42)</f>
        <v/>
      </c>
      <c r="I42" s="14" t="n"/>
      <c r="J42" s="14">
        <f>IF(ISBLANK($H42),"",MAX(0,$H42-IF(ISBLANK($I42),0,$I42)))</f>
        <v/>
      </c>
      <c r="K42" s="11" t="n"/>
      <c r="L42" s="16" t="n"/>
      <c r="M42" s="16" t="n"/>
      <c r="N42" s="11" t="n"/>
    </row>
    <row r="43">
      <c r="A43" s="11" t="n"/>
      <c r="B43" s="11" t="n"/>
      <c r="C43" s="16" t="n"/>
      <c r="D43" s="16" t="n"/>
      <c r="E43" s="14" t="n"/>
      <c r="F43" s="17" t="n"/>
      <c r="G43" s="14">
        <f>IF(ISBLANK($E43),"",ROUND($E43*$F43,0))</f>
        <v/>
      </c>
      <c r="H43" s="14">
        <f>IF(ISBLANK($E43),"",$E43+$G43)</f>
        <v/>
      </c>
      <c r="I43" s="14" t="n"/>
      <c r="J43" s="14">
        <f>IF(ISBLANK($H43),"",MAX(0,$H43-IF(ISBLANK($I43),0,$I43)))</f>
        <v/>
      </c>
      <c r="K43" s="11" t="n"/>
      <c r="L43" s="16" t="n"/>
      <c r="M43" s="16" t="n"/>
      <c r="N43" s="11" t="n"/>
    </row>
    <row r="44">
      <c r="A44" s="11" t="n"/>
      <c r="B44" s="11" t="n"/>
      <c r="C44" s="16" t="n"/>
      <c r="D44" s="16" t="n"/>
      <c r="E44" s="14" t="n"/>
      <c r="F44" s="17" t="n"/>
      <c r="G44" s="14">
        <f>IF(ISBLANK($E44),"",ROUND($E44*$F44,0))</f>
        <v/>
      </c>
      <c r="H44" s="14">
        <f>IF(ISBLANK($E44),"",$E44+$G44)</f>
        <v/>
      </c>
      <c r="I44" s="14" t="n"/>
      <c r="J44" s="14">
        <f>IF(ISBLANK($H44),"",MAX(0,$H44-IF(ISBLANK($I44),0,$I44)))</f>
        <v/>
      </c>
      <c r="K44" s="11" t="n"/>
      <c r="L44" s="16" t="n"/>
      <c r="M44" s="16" t="n"/>
      <c r="N44" s="11" t="n"/>
    </row>
    <row r="45">
      <c r="A45" s="11" t="n"/>
      <c r="B45" s="11" t="n"/>
      <c r="C45" s="16" t="n"/>
      <c r="D45" s="16" t="n"/>
      <c r="E45" s="14" t="n"/>
      <c r="F45" s="17" t="n"/>
      <c r="G45" s="14">
        <f>IF(ISBLANK($E45),"",ROUND($E45*$F45,0))</f>
        <v/>
      </c>
      <c r="H45" s="14">
        <f>IF(ISBLANK($E45),"",$E45+$G45)</f>
        <v/>
      </c>
      <c r="I45" s="14" t="n"/>
      <c r="J45" s="14">
        <f>IF(ISBLANK($H45),"",MAX(0,$H45-IF(ISBLANK($I45),0,$I45)))</f>
        <v/>
      </c>
      <c r="K45" s="11" t="n"/>
      <c r="L45" s="16" t="n"/>
      <c r="M45" s="16" t="n"/>
      <c r="N45" s="11" t="n"/>
    </row>
    <row r="46">
      <c r="A46" s="11" t="n"/>
      <c r="B46" s="11" t="n"/>
      <c r="C46" s="16" t="n"/>
      <c r="D46" s="16" t="n"/>
      <c r="E46" s="14" t="n"/>
      <c r="F46" s="17" t="n"/>
      <c r="G46" s="14">
        <f>IF(ISBLANK($E46),"",ROUND($E46*$F46,0))</f>
        <v/>
      </c>
      <c r="H46" s="14">
        <f>IF(ISBLANK($E46),"",$E46+$G46)</f>
        <v/>
      </c>
      <c r="I46" s="14" t="n"/>
      <c r="J46" s="14">
        <f>IF(ISBLANK($H46),"",MAX(0,$H46-IF(ISBLANK($I46),0,$I46)))</f>
        <v/>
      </c>
      <c r="K46" s="11" t="n"/>
      <c r="L46" s="16" t="n"/>
      <c r="M46" s="16" t="n"/>
      <c r="N46" s="11" t="n"/>
    </row>
    <row r="47">
      <c r="A47" s="11" t="n"/>
      <c r="B47" s="11" t="n"/>
      <c r="C47" s="16" t="n"/>
      <c r="D47" s="16" t="n"/>
      <c r="E47" s="14" t="n"/>
      <c r="F47" s="17" t="n"/>
      <c r="G47" s="14">
        <f>IF(ISBLANK($E47),"",ROUND($E47*$F47,0))</f>
        <v/>
      </c>
      <c r="H47" s="14">
        <f>IF(ISBLANK($E47),"",$E47+$G47)</f>
        <v/>
      </c>
      <c r="I47" s="14" t="n"/>
      <c r="J47" s="14">
        <f>IF(ISBLANK($H47),"",MAX(0,$H47-IF(ISBLANK($I47),0,$I47)))</f>
        <v/>
      </c>
      <c r="K47" s="11" t="n"/>
      <c r="L47" s="16" t="n"/>
      <c r="M47" s="16" t="n"/>
      <c r="N47" s="11" t="n"/>
    </row>
    <row r="48">
      <c r="A48" s="11" t="n"/>
      <c r="B48" s="11" t="n"/>
      <c r="C48" s="16" t="n"/>
      <c r="D48" s="16" t="n"/>
      <c r="E48" s="14" t="n"/>
      <c r="F48" s="17" t="n"/>
      <c r="G48" s="14">
        <f>IF(ISBLANK($E48),"",ROUND($E48*$F48,0))</f>
        <v/>
      </c>
      <c r="H48" s="14">
        <f>IF(ISBLANK($E48),"",$E48+$G48)</f>
        <v/>
      </c>
      <c r="I48" s="14" t="n"/>
      <c r="J48" s="14">
        <f>IF(ISBLANK($H48),"",MAX(0,$H48-IF(ISBLANK($I48),0,$I48)))</f>
        <v/>
      </c>
      <c r="K48" s="11" t="n"/>
      <c r="L48" s="16" t="n"/>
      <c r="M48" s="16" t="n"/>
      <c r="N48" s="11" t="n"/>
    </row>
    <row r="49">
      <c r="A49" s="11" t="n"/>
      <c r="B49" s="11" t="n"/>
      <c r="C49" s="16" t="n"/>
      <c r="D49" s="16" t="n"/>
      <c r="E49" s="14" t="n"/>
      <c r="F49" s="17" t="n"/>
      <c r="G49" s="14">
        <f>IF(ISBLANK($E49),"",ROUND($E49*$F49,0))</f>
        <v/>
      </c>
      <c r="H49" s="14">
        <f>IF(ISBLANK($E49),"",$E49+$G49)</f>
        <v/>
      </c>
      <c r="I49" s="14" t="n"/>
      <c r="J49" s="14">
        <f>IF(ISBLANK($H49),"",MAX(0,$H49-IF(ISBLANK($I49),0,$I49)))</f>
        <v/>
      </c>
      <c r="K49" s="11" t="n"/>
      <c r="L49" s="16" t="n"/>
      <c r="M49" s="16" t="n"/>
      <c r="N49" s="11" t="n"/>
    </row>
    <row r="50">
      <c r="A50" s="11" t="n"/>
      <c r="B50" s="11" t="n"/>
      <c r="C50" s="16" t="n"/>
      <c r="D50" s="16" t="n"/>
      <c r="E50" s="14" t="n"/>
      <c r="F50" s="17" t="n"/>
      <c r="G50" s="14">
        <f>IF(ISBLANK($E50),"",ROUND($E50*$F50,0))</f>
        <v/>
      </c>
      <c r="H50" s="14">
        <f>IF(ISBLANK($E50),"",$E50+$G50)</f>
        <v/>
      </c>
      <c r="I50" s="14" t="n"/>
      <c r="J50" s="14">
        <f>IF(ISBLANK($H50),"",MAX(0,$H50-IF(ISBLANK($I50),0,$I50)))</f>
        <v/>
      </c>
      <c r="K50" s="11" t="n"/>
      <c r="L50" s="16" t="n"/>
      <c r="M50" s="16" t="n"/>
      <c r="N50" s="11" t="n"/>
    </row>
    <row r="51">
      <c r="A51" s="11" t="n"/>
      <c r="B51" s="11" t="n"/>
      <c r="C51" s="16" t="n"/>
      <c r="D51" s="16" t="n"/>
      <c r="E51" s="14" t="n"/>
      <c r="F51" s="17" t="n"/>
      <c r="G51" s="14">
        <f>IF(ISBLANK($E51),"",ROUND($E51*$F51,0))</f>
        <v/>
      </c>
      <c r="H51" s="14">
        <f>IF(ISBLANK($E51),"",$E51+$G51)</f>
        <v/>
      </c>
      <c r="I51" s="14" t="n"/>
      <c r="J51" s="14">
        <f>IF(ISBLANK($H51),"",MAX(0,$H51-IF(ISBLANK($I51),0,$I51)))</f>
        <v/>
      </c>
      <c r="K51" s="11" t="n"/>
      <c r="L51" s="16" t="n"/>
      <c r="M51" s="16" t="n"/>
      <c r="N51" s="11" t="n"/>
    </row>
    <row r="52">
      <c r="A52" s="11" t="n"/>
      <c r="B52" s="11" t="n"/>
      <c r="C52" s="16" t="n"/>
      <c r="D52" s="16" t="n"/>
      <c r="E52" s="14" t="n"/>
      <c r="F52" s="17" t="n"/>
      <c r="G52" s="14">
        <f>IF(ISBLANK($E52),"",ROUND($E52*$F52,0))</f>
        <v/>
      </c>
      <c r="H52" s="14">
        <f>IF(ISBLANK($E52),"",$E52+$G52)</f>
        <v/>
      </c>
      <c r="I52" s="14" t="n"/>
      <c r="J52" s="14">
        <f>IF(ISBLANK($H52),"",MAX(0,$H52-IF(ISBLANK($I52),0,$I52)))</f>
        <v/>
      </c>
      <c r="K52" s="11" t="n"/>
      <c r="L52" s="16" t="n"/>
      <c r="M52" s="16" t="n"/>
      <c r="N52" s="11" t="n"/>
    </row>
    <row r="53">
      <c r="A53" s="11" t="n"/>
      <c r="B53" s="11" t="n"/>
      <c r="C53" s="16" t="n"/>
      <c r="D53" s="16" t="n"/>
      <c r="E53" s="14" t="n"/>
      <c r="F53" s="17" t="n"/>
      <c r="G53" s="14">
        <f>IF(ISBLANK($E53),"",ROUND($E53*$F53,0))</f>
        <v/>
      </c>
      <c r="H53" s="14">
        <f>IF(ISBLANK($E53),"",$E53+$G53)</f>
        <v/>
      </c>
      <c r="I53" s="14" t="n"/>
      <c r="J53" s="14">
        <f>IF(ISBLANK($H53),"",MAX(0,$H53-IF(ISBLANK($I53),0,$I53)))</f>
        <v/>
      </c>
      <c r="K53" s="11" t="n"/>
      <c r="L53" s="16" t="n"/>
      <c r="M53" s="16" t="n"/>
      <c r="N53" s="11" t="n"/>
    </row>
    <row r="54">
      <c r="A54" s="11" t="n"/>
      <c r="B54" s="11" t="n"/>
      <c r="C54" s="16" t="n"/>
      <c r="D54" s="16" t="n"/>
      <c r="E54" s="14" t="n"/>
      <c r="F54" s="17" t="n"/>
      <c r="G54" s="14">
        <f>IF(ISBLANK($E54),"",ROUND($E54*$F54,0))</f>
        <v/>
      </c>
      <c r="H54" s="14">
        <f>IF(ISBLANK($E54),"",$E54+$G54)</f>
        <v/>
      </c>
      <c r="I54" s="14" t="n"/>
      <c r="J54" s="14">
        <f>IF(ISBLANK($H54),"",MAX(0,$H54-IF(ISBLANK($I54),0,$I54)))</f>
        <v/>
      </c>
      <c r="K54" s="11" t="n"/>
      <c r="L54" s="16" t="n"/>
      <c r="M54" s="16" t="n"/>
      <c r="N54" s="11" t="n"/>
    </row>
    <row r="55">
      <c r="A55" s="11" t="n"/>
      <c r="B55" s="11" t="n"/>
      <c r="C55" s="16" t="n"/>
      <c r="D55" s="16" t="n"/>
      <c r="E55" s="14" t="n"/>
      <c r="F55" s="17" t="n"/>
      <c r="G55" s="14">
        <f>IF(ISBLANK($E55),"",ROUND($E55*$F55,0))</f>
        <v/>
      </c>
      <c r="H55" s="14">
        <f>IF(ISBLANK($E55),"",$E55+$G55)</f>
        <v/>
      </c>
      <c r="I55" s="14" t="n"/>
      <c r="J55" s="14">
        <f>IF(ISBLANK($H55),"",MAX(0,$H55-IF(ISBLANK($I55),0,$I55)))</f>
        <v/>
      </c>
      <c r="K55" s="11" t="n"/>
      <c r="L55" s="16" t="n"/>
      <c r="M55" s="16" t="n"/>
      <c r="N55" s="11" t="n"/>
    </row>
    <row r="56">
      <c r="A56" s="11" t="n"/>
      <c r="B56" s="11" t="n"/>
      <c r="C56" s="16" t="n"/>
      <c r="D56" s="16" t="n"/>
      <c r="E56" s="14" t="n"/>
      <c r="F56" s="17" t="n"/>
      <c r="G56" s="14">
        <f>IF(ISBLANK($E56),"",ROUND($E56*$F56,0))</f>
        <v/>
      </c>
      <c r="H56" s="14">
        <f>IF(ISBLANK($E56),"",$E56+$G56)</f>
        <v/>
      </c>
      <c r="I56" s="14" t="n"/>
      <c r="J56" s="14">
        <f>IF(ISBLANK($H56),"",MAX(0,$H56-IF(ISBLANK($I56),0,$I56)))</f>
        <v/>
      </c>
      <c r="K56" s="11" t="n"/>
      <c r="L56" s="16" t="n"/>
      <c r="M56" s="16" t="n"/>
      <c r="N56" s="11" t="n"/>
    </row>
    <row r="57">
      <c r="A57" s="11" t="n"/>
      <c r="B57" s="11" t="n"/>
      <c r="C57" s="16" t="n"/>
      <c r="D57" s="16" t="n"/>
      <c r="E57" s="14" t="n"/>
      <c r="F57" s="17" t="n"/>
      <c r="G57" s="14">
        <f>IF(ISBLANK($E57),"",ROUND($E57*$F57,0))</f>
        <v/>
      </c>
      <c r="H57" s="14">
        <f>IF(ISBLANK($E57),"",$E57+$G57)</f>
        <v/>
      </c>
      <c r="I57" s="14" t="n"/>
      <c r="J57" s="14">
        <f>IF(ISBLANK($H57),"",MAX(0,$H57-IF(ISBLANK($I57),0,$I57)))</f>
        <v/>
      </c>
      <c r="K57" s="11" t="n"/>
      <c r="L57" s="16" t="n"/>
      <c r="M57" s="16" t="n"/>
      <c r="N57" s="11" t="n"/>
    </row>
    <row r="58">
      <c r="A58" s="11" t="n"/>
      <c r="B58" s="11" t="n"/>
      <c r="C58" s="16" t="n"/>
      <c r="D58" s="16" t="n"/>
      <c r="E58" s="14" t="n"/>
      <c r="F58" s="17" t="n"/>
      <c r="G58" s="14">
        <f>IF(ISBLANK($E58),"",ROUND($E58*$F58,0))</f>
        <v/>
      </c>
      <c r="H58" s="14">
        <f>IF(ISBLANK($E58),"",$E58+$G58)</f>
        <v/>
      </c>
      <c r="I58" s="14" t="n"/>
      <c r="J58" s="14">
        <f>IF(ISBLANK($H58),"",MAX(0,$H58-IF(ISBLANK($I58),0,$I58)))</f>
        <v/>
      </c>
      <c r="K58" s="11" t="n"/>
      <c r="L58" s="16" t="n"/>
      <c r="M58" s="16" t="n"/>
      <c r="N58" s="11" t="n"/>
    </row>
    <row r="59">
      <c r="A59" s="11" t="n"/>
      <c r="B59" s="11" t="n"/>
      <c r="C59" s="16" t="n"/>
      <c r="D59" s="16" t="n"/>
      <c r="E59" s="14" t="n"/>
      <c r="F59" s="17" t="n"/>
      <c r="G59" s="14">
        <f>IF(ISBLANK($E59),"",ROUND($E59*$F59,0))</f>
        <v/>
      </c>
      <c r="H59" s="14">
        <f>IF(ISBLANK($E59),"",$E59+$G59)</f>
        <v/>
      </c>
      <c r="I59" s="14" t="n"/>
      <c r="J59" s="14">
        <f>IF(ISBLANK($H59),"",MAX(0,$H59-IF(ISBLANK($I59),0,$I59)))</f>
        <v/>
      </c>
      <c r="K59" s="11" t="n"/>
      <c r="L59" s="16" t="n"/>
      <c r="M59" s="16" t="n"/>
      <c r="N59" s="11" t="n"/>
    </row>
    <row r="60">
      <c r="A60" s="11" t="n"/>
      <c r="B60" s="11" t="n"/>
      <c r="C60" s="16" t="n"/>
      <c r="D60" s="16" t="n"/>
      <c r="E60" s="14" t="n"/>
      <c r="F60" s="17" t="n"/>
      <c r="G60" s="14">
        <f>IF(ISBLANK($E60),"",ROUND($E60*$F60,0))</f>
        <v/>
      </c>
      <c r="H60" s="14">
        <f>IF(ISBLANK($E60),"",$E60+$G60)</f>
        <v/>
      </c>
      <c r="I60" s="14" t="n"/>
      <c r="J60" s="14">
        <f>IF(ISBLANK($H60),"",MAX(0,$H60-IF(ISBLANK($I60),0,$I60)))</f>
        <v/>
      </c>
      <c r="K60" s="11" t="n"/>
      <c r="L60" s="16" t="n"/>
      <c r="M60" s="16" t="n"/>
      <c r="N60" s="11" t="n"/>
    </row>
    <row r="61">
      <c r="A61" s="11" t="n"/>
      <c r="B61" s="11" t="n"/>
      <c r="C61" s="16" t="n"/>
      <c r="D61" s="16" t="n"/>
      <c r="E61" s="14" t="n"/>
      <c r="F61" s="17" t="n"/>
      <c r="G61" s="14">
        <f>IF(ISBLANK($E61),"",ROUND($E61*$F61,0))</f>
        <v/>
      </c>
      <c r="H61" s="14">
        <f>IF(ISBLANK($E61),"",$E61+$G61)</f>
        <v/>
      </c>
      <c r="I61" s="14" t="n"/>
      <c r="J61" s="14">
        <f>IF(ISBLANK($H61),"",MAX(0,$H61-IF(ISBLANK($I61),0,$I61)))</f>
        <v/>
      </c>
      <c r="K61" s="11" t="n"/>
      <c r="L61" s="16" t="n"/>
      <c r="M61" s="16" t="n"/>
      <c r="N61" s="11" t="n"/>
    </row>
    <row r="62">
      <c r="A62" s="11" t="n"/>
      <c r="B62" s="11" t="n"/>
      <c r="C62" s="16" t="n"/>
      <c r="D62" s="16" t="n"/>
      <c r="E62" s="14" t="n"/>
      <c r="F62" s="17" t="n"/>
      <c r="G62" s="14">
        <f>IF(ISBLANK($E62),"",ROUND($E62*$F62,0))</f>
        <v/>
      </c>
      <c r="H62" s="14">
        <f>IF(ISBLANK($E62),"",$E62+$G62)</f>
        <v/>
      </c>
      <c r="I62" s="14" t="n"/>
      <c r="J62" s="14">
        <f>IF(ISBLANK($H62),"",MAX(0,$H62-IF(ISBLANK($I62),0,$I62)))</f>
        <v/>
      </c>
      <c r="K62" s="11" t="n"/>
      <c r="L62" s="16" t="n"/>
      <c r="M62" s="16" t="n"/>
      <c r="N62" s="11" t="n"/>
    </row>
    <row r="63">
      <c r="A63" s="11" t="n"/>
      <c r="B63" s="11" t="n"/>
      <c r="C63" s="16" t="n"/>
      <c r="D63" s="16" t="n"/>
      <c r="E63" s="14" t="n"/>
      <c r="F63" s="17" t="n"/>
      <c r="G63" s="14">
        <f>IF(ISBLANK($E63),"",ROUND($E63*$F63,0))</f>
        <v/>
      </c>
      <c r="H63" s="14">
        <f>IF(ISBLANK($E63),"",$E63+$G63)</f>
        <v/>
      </c>
      <c r="I63" s="14" t="n"/>
      <c r="J63" s="14">
        <f>IF(ISBLANK($H63),"",MAX(0,$H63-IF(ISBLANK($I63),0,$I63)))</f>
        <v/>
      </c>
      <c r="K63" s="11" t="n"/>
      <c r="L63" s="16" t="n"/>
      <c r="M63" s="16" t="n"/>
      <c r="N63" s="11" t="n"/>
    </row>
    <row r="64">
      <c r="A64" s="11" t="n"/>
      <c r="B64" s="11" t="n"/>
      <c r="C64" s="16" t="n"/>
      <c r="D64" s="16" t="n"/>
      <c r="E64" s="14" t="n"/>
      <c r="F64" s="17" t="n"/>
      <c r="G64" s="14">
        <f>IF(ISBLANK($E64),"",ROUND($E64*$F64,0))</f>
        <v/>
      </c>
      <c r="H64" s="14">
        <f>IF(ISBLANK($E64),"",$E64+$G64)</f>
        <v/>
      </c>
      <c r="I64" s="14" t="n"/>
      <c r="J64" s="14">
        <f>IF(ISBLANK($H64),"",MAX(0,$H64-IF(ISBLANK($I64),0,$I64)))</f>
        <v/>
      </c>
      <c r="K64" s="11" t="n"/>
      <c r="L64" s="16" t="n"/>
      <c r="M64" s="16" t="n"/>
      <c r="N64" s="11" t="n"/>
    </row>
    <row r="65">
      <c r="A65" s="11" t="n"/>
      <c r="B65" s="11" t="n"/>
      <c r="C65" s="16" t="n"/>
      <c r="D65" s="16" t="n"/>
      <c r="E65" s="14" t="n"/>
      <c r="F65" s="17" t="n"/>
      <c r="G65" s="14">
        <f>IF(ISBLANK($E65),"",ROUND($E65*$F65,0))</f>
        <v/>
      </c>
      <c r="H65" s="14">
        <f>IF(ISBLANK($E65),"",$E65+$G65)</f>
        <v/>
      </c>
      <c r="I65" s="14" t="n"/>
      <c r="J65" s="14">
        <f>IF(ISBLANK($H65),"",MAX(0,$H65-IF(ISBLANK($I65),0,$I65)))</f>
        <v/>
      </c>
      <c r="K65" s="11" t="n"/>
      <c r="L65" s="16" t="n"/>
      <c r="M65" s="16" t="n"/>
      <c r="N65" s="11" t="n"/>
    </row>
    <row r="66">
      <c r="A66" s="11" t="n"/>
      <c r="B66" s="11" t="n"/>
      <c r="C66" s="16" t="n"/>
      <c r="D66" s="16" t="n"/>
      <c r="E66" s="14" t="n"/>
      <c r="F66" s="17" t="n"/>
      <c r="G66" s="14">
        <f>IF(ISBLANK($E66),"",ROUND($E66*$F66,0))</f>
        <v/>
      </c>
      <c r="H66" s="14">
        <f>IF(ISBLANK($E66),"",$E66+$G66)</f>
        <v/>
      </c>
      <c r="I66" s="14" t="n"/>
      <c r="J66" s="14">
        <f>IF(ISBLANK($H66),"",MAX(0,$H66-IF(ISBLANK($I66),0,$I66)))</f>
        <v/>
      </c>
      <c r="K66" s="11" t="n"/>
      <c r="L66" s="16" t="n"/>
      <c r="M66" s="16" t="n"/>
      <c r="N66" s="11" t="n"/>
    </row>
    <row r="67">
      <c r="A67" s="11" t="n"/>
      <c r="B67" s="11" t="n"/>
      <c r="C67" s="16" t="n"/>
      <c r="D67" s="16" t="n"/>
      <c r="E67" s="14" t="n"/>
      <c r="F67" s="17" t="n"/>
      <c r="G67" s="14">
        <f>IF(ISBLANK($E67),"",ROUND($E67*$F67,0))</f>
        <v/>
      </c>
      <c r="H67" s="14">
        <f>IF(ISBLANK($E67),"",$E67+$G67)</f>
        <v/>
      </c>
      <c r="I67" s="14" t="n"/>
      <c r="J67" s="14">
        <f>IF(ISBLANK($H67),"",MAX(0,$H67-IF(ISBLANK($I67),0,$I67)))</f>
        <v/>
      </c>
      <c r="K67" s="11" t="n"/>
      <c r="L67" s="16" t="n"/>
      <c r="M67" s="16" t="n"/>
      <c r="N67" s="11" t="n"/>
    </row>
    <row r="68">
      <c r="A68" s="11" t="n"/>
      <c r="B68" s="11" t="n"/>
      <c r="C68" s="16" t="n"/>
      <c r="D68" s="16" t="n"/>
      <c r="E68" s="14" t="n"/>
      <c r="F68" s="17" t="n"/>
      <c r="G68" s="14">
        <f>IF(ISBLANK($E68),"",ROUND($E68*$F68,0))</f>
        <v/>
      </c>
      <c r="H68" s="14">
        <f>IF(ISBLANK($E68),"",$E68+$G68)</f>
        <v/>
      </c>
      <c r="I68" s="14" t="n"/>
      <c r="J68" s="14">
        <f>IF(ISBLANK($H68),"",MAX(0,$H68-IF(ISBLANK($I68),0,$I68)))</f>
        <v/>
      </c>
      <c r="K68" s="11" t="n"/>
      <c r="L68" s="16" t="n"/>
      <c r="M68" s="16" t="n"/>
      <c r="N68" s="11" t="n"/>
    </row>
    <row r="69">
      <c r="A69" s="11" t="n"/>
      <c r="B69" s="11" t="n"/>
      <c r="C69" s="16" t="n"/>
      <c r="D69" s="16" t="n"/>
      <c r="E69" s="14" t="n"/>
      <c r="F69" s="17" t="n"/>
      <c r="G69" s="14">
        <f>IF(ISBLANK($E69),"",ROUND($E69*$F69,0))</f>
        <v/>
      </c>
      <c r="H69" s="14">
        <f>IF(ISBLANK($E69),"",$E69+$G69)</f>
        <v/>
      </c>
      <c r="I69" s="14" t="n"/>
      <c r="J69" s="14">
        <f>IF(ISBLANK($H69),"",MAX(0,$H69-IF(ISBLANK($I69),0,$I69)))</f>
        <v/>
      </c>
      <c r="K69" s="11" t="n"/>
      <c r="L69" s="16" t="n"/>
      <c r="M69" s="16" t="n"/>
      <c r="N69" s="11" t="n"/>
    </row>
    <row r="70">
      <c r="A70" s="11" t="n"/>
      <c r="B70" s="11" t="n"/>
      <c r="C70" s="16" t="n"/>
      <c r="D70" s="16" t="n"/>
      <c r="E70" s="14" t="n"/>
      <c r="F70" s="17" t="n"/>
      <c r="G70" s="14">
        <f>IF(ISBLANK($E70),"",ROUND($E70*$F70,0))</f>
        <v/>
      </c>
      <c r="H70" s="14">
        <f>IF(ISBLANK($E70),"",$E70+$G70)</f>
        <v/>
      </c>
      <c r="I70" s="14" t="n"/>
      <c r="J70" s="14">
        <f>IF(ISBLANK($H70),"",MAX(0,$H70-IF(ISBLANK($I70),0,$I70)))</f>
        <v/>
      </c>
      <c r="K70" s="11" t="n"/>
      <c r="L70" s="16" t="n"/>
      <c r="M70" s="16" t="n"/>
      <c r="N70" s="11" t="n"/>
    </row>
    <row r="71">
      <c r="A71" s="11" t="n"/>
      <c r="B71" s="11" t="n"/>
      <c r="C71" s="16" t="n"/>
      <c r="D71" s="16" t="n"/>
      <c r="E71" s="14" t="n"/>
      <c r="F71" s="17" t="n"/>
      <c r="G71" s="14">
        <f>IF(ISBLANK($E71),"",ROUND($E71*$F71,0))</f>
        <v/>
      </c>
      <c r="H71" s="14">
        <f>IF(ISBLANK($E71),"",$E71+$G71)</f>
        <v/>
      </c>
      <c r="I71" s="14" t="n"/>
      <c r="J71" s="14">
        <f>IF(ISBLANK($H71),"",MAX(0,$H71-IF(ISBLANK($I71),0,$I71)))</f>
        <v/>
      </c>
      <c r="K71" s="11" t="n"/>
      <c r="L71" s="16" t="n"/>
      <c r="M71" s="16" t="n"/>
      <c r="N71" s="11" t="n"/>
    </row>
    <row r="72">
      <c r="A72" s="11" t="n"/>
      <c r="B72" s="11" t="n"/>
      <c r="C72" s="16" t="n"/>
      <c r="D72" s="16" t="n"/>
      <c r="E72" s="14" t="n"/>
      <c r="F72" s="17" t="n"/>
      <c r="G72" s="14">
        <f>IF(ISBLANK($E72),"",ROUND($E72*$F72,0))</f>
        <v/>
      </c>
      <c r="H72" s="14">
        <f>IF(ISBLANK($E72),"",$E72+$G72)</f>
        <v/>
      </c>
      <c r="I72" s="14" t="n"/>
      <c r="J72" s="14">
        <f>IF(ISBLANK($H72),"",MAX(0,$H72-IF(ISBLANK($I72),0,$I72)))</f>
        <v/>
      </c>
      <c r="K72" s="11" t="n"/>
      <c r="L72" s="16" t="n"/>
      <c r="M72" s="16" t="n"/>
      <c r="N72" s="11" t="n"/>
    </row>
    <row r="73">
      <c r="A73" s="11" t="n"/>
      <c r="B73" s="11" t="n"/>
      <c r="C73" s="16" t="n"/>
      <c r="D73" s="16" t="n"/>
      <c r="E73" s="14" t="n"/>
      <c r="F73" s="17" t="n"/>
      <c r="G73" s="14">
        <f>IF(ISBLANK($E73),"",ROUND($E73*$F73,0))</f>
        <v/>
      </c>
      <c r="H73" s="14">
        <f>IF(ISBLANK($E73),"",$E73+$G73)</f>
        <v/>
      </c>
      <c r="I73" s="14" t="n"/>
      <c r="J73" s="14">
        <f>IF(ISBLANK($H73),"",MAX(0,$H73-IF(ISBLANK($I73),0,$I73)))</f>
        <v/>
      </c>
      <c r="K73" s="11" t="n"/>
      <c r="L73" s="16" t="n"/>
      <c r="M73" s="16" t="n"/>
      <c r="N73" s="11" t="n"/>
    </row>
    <row r="74">
      <c r="A74" s="11" t="n"/>
      <c r="B74" s="11" t="n"/>
      <c r="C74" s="16" t="n"/>
      <c r="D74" s="16" t="n"/>
      <c r="E74" s="14" t="n"/>
      <c r="F74" s="17" t="n"/>
      <c r="G74" s="14">
        <f>IF(ISBLANK($E74),"",ROUND($E74*$F74,0))</f>
        <v/>
      </c>
      <c r="H74" s="14">
        <f>IF(ISBLANK($E74),"",$E74+$G74)</f>
        <v/>
      </c>
      <c r="I74" s="14" t="n"/>
      <c r="J74" s="14">
        <f>IF(ISBLANK($H74),"",MAX(0,$H74-IF(ISBLANK($I74),0,$I74)))</f>
        <v/>
      </c>
      <c r="K74" s="11" t="n"/>
      <c r="L74" s="16" t="n"/>
      <c r="M74" s="16" t="n"/>
      <c r="N74" s="11" t="n"/>
    </row>
    <row r="75">
      <c r="A75" s="11" t="n"/>
      <c r="B75" s="11" t="n"/>
      <c r="C75" s="16" t="n"/>
      <c r="D75" s="16" t="n"/>
      <c r="E75" s="14" t="n"/>
      <c r="F75" s="17" t="n"/>
      <c r="G75" s="14">
        <f>IF(ISBLANK($E75),"",ROUND($E75*$F75,0))</f>
        <v/>
      </c>
      <c r="H75" s="14">
        <f>IF(ISBLANK($E75),"",$E75+$G75)</f>
        <v/>
      </c>
      <c r="I75" s="14" t="n"/>
      <c r="J75" s="14">
        <f>IF(ISBLANK($H75),"",MAX(0,$H75-IF(ISBLANK($I75),0,$I75)))</f>
        <v/>
      </c>
      <c r="K75" s="11" t="n"/>
      <c r="L75" s="16" t="n"/>
      <c r="M75" s="16" t="n"/>
      <c r="N75" s="11" t="n"/>
    </row>
    <row r="76">
      <c r="A76" s="11" t="n"/>
      <c r="B76" s="11" t="n"/>
      <c r="C76" s="16" t="n"/>
      <c r="D76" s="16" t="n"/>
      <c r="E76" s="14" t="n"/>
      <c r="F76" s="17" t="n"/>
      <c r="G76" s="14">
        <f>IF(ISBLANK($E76),"",ROUND($E76*$F76,0))</f>
        <v/>
      </c>
      <c r="H76" s="14">
        <f>IF(ISBLANK($E76),"",$E76+$G76)</f>
        <v/>
      </c>
      <c r="I76" s="14" t="n"/>
      <c r="J76" s="14">
        <f>IF(ISBLANK($H76),"",MAX(0,$H76-IF(ISBLANK($I76),0,$I76)))</f>
        <v/>
      </c>
      <c r="K76" s="11" t="n"/>
      <c r="L76" s="16" t="n"/>
      <c r="M76" s="16" t="n"/>
      <c r="N76" s="11" t="n"/>
    </row>
    <row r="77">
      <c r="A77" s="11" t="n"/>
      <c r="B77" s="11" t="n"/>
      <c r="C77" s="16" t="n"/>
      <c r="D77" s="16" t="n"/>
      <c r="E77" s="14" t="n"/>
      <c r="F77" s="17" t="n"/>
      <c r="G77" s="14">
        <f>IF(ISBLANK($E77),"",ROUND($E77*$F77,0))</f>
        <v/>
      </c>
      <c r="H77" s="14">
        <f>IF(ISBLANK($E77),"",$E77+$G77)</f>
        <v/>
      </c>
      <c r="I77" s="14" t="n"/>
      <c r="J77" s="14">
        <f>IF(ISBLANK($H77),"",MAX(0,$H77-IF(ISBLANK($I77),0,$I77)))</f>
        <v/>
      </c>
      <c r="K77" s="11" t="n"/>
      <c r="L77" s="16" t="n"/>
      <c r="M77" s="16" t="n"/>
      <c r="N77" s="11" t="n"/>
    </row>
    <row r="78">
      <c r="A78" s="11" t="n"/>
      <c r="B78" s="11" t="n"/>
      <c r="C78" s="16" t="n"/>
      <c r="D78" s="16" t="n"/>
      <c r="E78" s="14" t="n"/>
      <c r="F78" s="17" t="n"/>
      <c r="G78" s="14">
        <f>IF(ISBLANK($E78),"",ROUND($E78*$F78,0))</f>
        <v/>
      </c>
      <c r="H78" s="14">
        <f>IF(ISBLANK($E78),"",$E78+$G78)</f>
        <v/>
      </c>
      <c r="I78" s="14" t="n"/>
      <c r="J78" s="14">
        <f>IF(ISBLANK($H78),"",MAX(0,$H78-IF(ISBLANK($I78),0,$I78)))</f>
        <v/>
      </c>
      <c r="K78" s="11" t="n"/>
      <c r="L78" s="16" t="n"/>
      <c r="M78" s="16" t="n"/>
      <c r="N78" s="11" t="n"/>
    </row>
    <row r="79">
      <c r="A79" s="11" t="n"/>
      <c r="B79" s="11" t="n"/>
      <c r="C79" s="16" t="n"/>
      <c r="D79" s="16" t="n"/>
      <c r="E79" s="14" t="n"/>
      <c r="F79" s="17" t="n"/>
      <c r="G79" s="14">
        <f>IF(ISBLANK($E79),"",ROUND($E79*$F79,0))</f>
        <v/>
      </c>
      <c r="H79" s="14">
        <f>IF(ISBLANK($E79),"",$E79+$G79)</f>
        <v/>
      </c>
      <c r="I79" s="14" t="n"/>
      <c r="J79" s="14">
        <f>IF(ISBLANK($H79),"",MAX(0,$H79-IF(ISBLANK($I79),0,$I79)))</f>
        <v/>
      </c>
      <c r="K79" s="11" t="n"/>
      <c r="L79" s="16" t="n"/>
      <c r="M79" s="16" t="n"/>
      <c r="N79" s="11" t="n"/>
    </row>
    <row r="80">
      <c r="A80" s="11" t="n"/>
      <c r="B80" s="11" t="n"/>
      <c r="C80" s="16" t="n"/>
      <c r="D80" s="16" t="n"/>
      <c r="E80" s="14" t="n"/>
      <c r="F80" s="17" t="n"/>
      <c r="G80" s="14">
        <f>IF(ISBLANK($E80),"",ROUND($E80*$F80,0))</f>
        <v/>
      </c>
      <c r="H80" s="14">
        <f>IF(ISBLANK($E80),"",$E80+$G80)</f>
        <v/>
      </c>
      <c r="I80" s="14" t="n"/>
      <c r="J80" s="14">
        <f>IF(ISBLANK($H80),"",MAX(0,$H80-IF(ISBLANK($I80),0,$I80)))</f>
        <v/>
      </c>
      <c r="K80" s="11" t="n"/>
      <c r="L80" s="16" t="n"/>
      <c r="M80" s="16" t="n"/>
      <c r="N80" s="11" t="n"/>
    </row>
    <row r="81">
      <c r="A81" s="11" t="n"/>
      <c r="B81" s="11" t="n"/>
      <c r="C81" s="16" t="n"/>
      <c r="D81" s="16" t="n"/>
      <c r="E81" s="14" t="n"/>
      <c r="F81" s="17" t="n"/>
      <c r="G81" s="14">
        <f>IF(ISBLANK($E81),"",ROUND($E81*$F81,0))</f>
        <v/>
      </c>
      <c r="H81" s="14">
        <f>IF(ISBLANK($E81),"",$E81+$G81)</f>
        <v/>
      </c>
      <c r="I81" s="14" t="n"/>
      <c r="J81" s="14">
        <f>IF(ISBLANK($H81),"",MAX(0,$H81-IF(ISBLANK($I81),0,$I81)))</f>
        <v/>
      </c>
      <c r="K81" s="11" t="n"/>
      <c r="L81" s="16" t="n"/>
      <c r="M81" s="16" t="n"/>
      <c r="N81" s="11" t="n"/>
    </row>
    <row r="82">
      <c r="A82" s="11" t="n"/>
      <c r="B82" s="11" t="n"/>
      <c r="C82" s="16" t="n"/>
      <c r="D82" s="16" t="n"/>
      <c r="E82" s="14" t="n"/>
      <c r="F82" s="17" t="n"/>
      <c r="G82" s="14">
        <f>IF(ISBLANK($E82),"",ROUND($E82*$F82,0))</f>
        <v/>
      </c>
      <c r="H82" s="14">
        <f>IF(ISBLANK($E82),"",$E82+$G82)</f>
        <v/>
      </c>
      <c r="I82" s="14" t="n"/>
      <c r="J82" s="14">
        <f>IF(ISBLANK($H82),"",MAX(0,$H82-IF(ISBLANK($I82),0,$I82)))</f>
        <v/>
      </c>
      <c r="K82" s="11" t="n"/>
      <c r="L82" s="16" t="n"/>
      <c r="M82" s="16" t="n"/>
      <c r="N82" s="11" t="n"/>
    </row>
    <row r="83">
      <c r="A83" s="11" t="n"/>
      <c r="B83" s="11" t="n"/>
      <c r="C83" s="16" t="n"/>
      <c r="D83" s="16" t="n"/>
      <c r="E83" s="14" t="n"/>
      <c r="F83" s="17" t="n"/>
      <c r="G83" s="14">
        <f>IF(ISBLANK($E83),"",ROUND($E83*$F83,0))</f>
        <v/>
      </c>
      <c r="H83" s="14">
        <f>IF(ISBLANK($E83),"",$E83+$G83)</f>
        <v/>
      </c>
      <c r="I83" s="14" t="n"/>
      <c r="J83" s="14">
        <f>IF(ISBLANK($H83),"",MAX(0,$H83-IF(ISBLANK($I83),0,$I83)))</f>
        <v/>
      </c>
      <c r="K83" s="11" t="n"/>
      <c r="L83" s="16" t="n"/>
      <c r="M83" s="16" t="n"/>
      <c r="N83" s="11" t="n"/>
    </row>
    <row r="84">
      <c r="A84" s="11" t="n"/>
      <c r="B84" s="11" t="n"/>
      <c r="C84" s="16" t="n"/>
      <c r="D84" s="16" t="n"/>
      <c r="E84" s="14" t="n"/>
      <c r="F84" s="17" t="n"/>
      <c r="G84" s="14">
        <f>IF(ISBLANK($E84),"",ROUND($E84*$F84,0))</f>
        <v/>
      </c>
      <c r="H84" s="14">
        <f>IF(ISBLANK($E84),"",$E84+$G84)</f>
        <v/>
      </c>
      <c r="I84" s="14" t="n"/>
      <c r="J84" s="14">
        <f>IF(ISBLANK($H84),"",MAX(0,$H84-IF(ISBLANK($I84),0,$I84)))</f>
        <v/>
      </c>
      <c r="K84" s="11" t="n"/>
      <c r="L84" s="16" t="n"/>
      <c r="M84" s="16" t="n"/>
      <c r="N84" s="11" t="n"/>
    </row>
    <row r="85">
      <c r="A85" s="11" t="n"/>
      <c r="B85" s="11" t="n"/>
      <c r="C85" s="16" t="n"/>
      <c r="D85" s="16" t="n"/>
      <c r="E85" s="14" t="n"/>
      <c r="F85" s="17" t="n"/>
      <c r="G85" s="14">
        <f>IF(ISBLANK($E85),"",ROUND($E85*$F85,0))</f>
        <v/>
      </c>
      <c r="H85" s="14">
        <f>IF(ISBLANK($E85),"",$E85+$G85)</f>
        <v/>
      </c>
      <c r="I85" s="14" t="n"/>
      <c r="J85" s="14">
        <f>IF(ISBLANK($H85),"",MAX(0,$H85-IF(ISBLANK($I85),0,$I85)))</f>
        <v/>
      </c>
      <c r="K85" s="11" t="n"/>
      <c r="L85" s="16" t="n"/>
      <c r="M85" s="16" t="n"/>
      <c r="N85" s="11" t="n"/>
    </row>
    <row r="86">
      <c r="A86" s="11" t="n"/>
      <c r="B86" s="11" t="n"/>
      <c r="C86" s="16" t="n"/>
      <c r="D86" s="16" t="n"/>
      <c r="E86" s="14" t="n"/>
      <c r="F86" s="17" t="n"/>
      <c r="G86" s="14">
        <f>IF(ISBLANK($E86),"",ROUND($E86*$F86,0))</f>
        <v/>
      </c>
      <c r="H86" s="14">
        <f>IF(ISBLANK($E86),"",$E86+$G86)</f>
        <v/>
      </c>
      <c r="I86" s="14" t="n"/>
      <c r="J86" s="14">
        <f>IF(ISBLANK($H86),"",MAX(0,$H86-IF(ISBLANK($I86),0,$I86)))</f>
        <v/>
      </c>
      <c r="K86" s="11" t="n"/>
      <c r="L86" s="16" t="n"/>
      <c r="M86" s="16" t="n"/>
      <c r="N86" s="11" t="n"/>
    </row>
    <row r="87">
      <c r="A87" s="11" t="n"/>
      <c r="B87" s="11" t="n"/>
      <c r="C87" s="16" t="n"/>
      <c r="D87" s="16" t="n"/>
      <c r="E87" s="14" t="n"/>
      <c r="F87" s="17" t="n"/>
      <c r="G87" s="14">
        <f>IF(ISBLANK($E87),"",ROUND($E87*$F87,0))</f>
        <v/>
      </c>
      <c r="H87" s="14">
        <f>IF(ISBLANK($E87),"",$E87+$G87)</f>
        <v/>
      </c>
      <c r="I87" s="14" t="n"/>
      <c r="J87" s="14">
        <f>IF(ISBLANK($H87),"",MAX(0,$H87-IF(ISBLANK($I87),0,$I87)))</f>
        <v/>
      </c>
      <c r="K87" s="11" t="n"/>
      <c r="L87" s="16" t="n"/>
      <c r="M87" s="16" t="n"/>
      <c r="N87" s="11" t="n"/>
    </row>
    <row r="88">
      <c r="A88" s="11" t="n"/>
      <c r="B88" s="11" t="n"/>
      <c r="C88" s="16" t="n"/>
      <c r="D88" s="16" t="n"/>
      <c r="E88" s="14" t="n"/>
      <c r="F88" s="17" t="n"/>
      <c r="G88" s="14">
        <f>IF(ISBLANK($E88),"",ROUND($E88*$F88,0))</f>
        <v/>
      </c>
      <c r="H88" s="14">
        <f>IF(ISBLANK($E88),"",$E88+$G88)</f>
        <v/>
      </c>
      <c r="I88" s="14" t="n"/>
      <c r="J88" s="14">
        <f>IF(ISBLANK($H88),"",MAX(0,$H88-IF(ISBLANK($I88),0,$I88)))</f>
        <v/>
      </c>
      <c r="K88" s="11" t="n"/>
      <c r="L88" s="16" t="n"/>
      <c r="M88" s="16" t="n"/>
      <c r="N88" s="11" t="n"/>
    </row>
    <row r="89">
      <c r="A89" s="11" t="n"/>
      <c r="B89" s="11" t="n"/>
      <c r="C89" s="16" t="n"/>
      <c r="D89" s="16" t="n"/>
      <c r="E89" s="14" t="n"/>
      <c r="F89" s="17" t="n"/>
      <c r="G89" s="14">
        <f>IF(ISBLANK($E89),"",ROUND($E89*$F89,0))</f>
        <v/>
      </c>
      <c r="H89" s="14">
        <f>IF(ISBLANK($E89),"",$E89+$G89)</f>
        <v/>
      </c>
      <c r="I89" s="14" t="n"/>
      <c r="J89" s="14">
        <f>IF(ISBLANK($H89),"",MAX(0,$H89-IF(ISBLANK($I89),0,$I89)))</f>
        <v/>
      </c>
      <c r="K89" s="11" t="n"/>
      <c r="L89" s="16" t="n"/>
      <c r="M89" s="16" t="n"/>
      <c r="N89" s="11" t="n"/>
    </row>
    <row r="90">
      <c r="A90" s="11" t="n"/>
      <c r="B90" s="11" t="n"/>
      <c r="C90" s="16" t="n"/>
      <c r="D90" s="16" t="n"/>
      <c r="E90" s="14" t="n"/>
      <c r="F90" s="17" t="n"/>
      <c r="G90" s="14">
        <f>IF(ISBLANK($E90),"",ROUND($E90*$F90,0))</f>
        <v/>
      </c>
      <c r="H90" s="14">
        <f>IF(ISBLANK($E90),"",$E90+$G90)</f>
        <v/>
      </c>
      <c r="I90" s="14" t="n"/>
      <c r="J90" s="14">
        <f>IF(ISBLANK($H90),"",MAX(0,$H90-IF(ISBLANK($I90),0,$I90)))</f>
        <v/>
      </c>
      <c r="K90" s="11" t="n"/>
      <c r="L90" s="16" t="n"/>
      <c r="M90" s="16" t="n"/>
      <c r="N90" s="11" t="n"/>
    </row>
    <row r="91">
      <c r="A91" s="11" t="n"/>
      <c r="B91" s="11" t="n"/>
      <c r="C91" s="16" t="n"/>
      <c r="D91" s="16" t="n"/>
      <c r="E91" s="14" t="n"/>
      <c r="F91" s="17" t="n"/>
      <c r="G91" s="14">
        <f>IF(ISBLANK($E91),"",ROUND($E91*$F91,0))</f>
        <v/>
      </c>
      <c r="H91" s="14">
        <f>IF(ISBLANK($E91),"",$E91+$G91)</f>
        <v/>
      </c>
      <c r="I91" s="14" t="n"/>
      <c r="J91" s="14">
        <f>IF(ISBLANK($H91),"",MAX(0,$H91-IF(ISBLANK($I91),0,$I91)))</f>
        <v/>
      </c>
      <c r="K91" s="11" t="n"/>
      <c r="L91" s="16" t="n"/>
      <c r="M91" s="16" t="n"/>
      <c r="N91" s="11" t="n"/>
    </row>
    <row r="92">
      <c r="A92" s="11" t="n"/>
      <c r="B92" s="11" t="n"/>
      <c r="C92" s="16" t="n"/>
      <c r="D92" s="16" t="n"/>
      <c r="E92" s="14" t="n"/>
      <c r="F92" s="17" t="n"/>
      <c r="G92" s="14">
        <f>IF(ISBLANK($E92),"",ROUND($E92*$F92,0))</f>
        <v/>
      </c>
      <c r="H92" s="14">
        <f>IF(ISBLANK($E92),"",$E92+$G92)</f>
        <v/>
      </c>
      <c r="I92" s="14" t="n"/>
      <c r="J92" s="14">
        <f>IF(ISBLANK($H92),"",MAX(0,$H92-IF(ISBLANK($I92),0,$I92)))</f>
        <v/>
      </c>
      <c r="K92" s="11" t="n"/>
      <c r="L92" s="16" t="n"/>
      <c r="M92" s="16" t="n"/>
      <c r="N92" s="11" t="n"/>
    </row>
    <row r="93">
      <c r="A93" s="11" t="n"/>
      <c r="B93" s="11" t="n"/>
      <c r="C93" s="16" t="n"/>
      <c r="D93" s="16" t="n"/>
      <c r="E93" s="14" t="n"/>
      <c r="F93" s="17" t="n"/>
      <c r="G93" s="14">
        <f>IF(ISBLANK($E93),"",ROUND($E93*$F93,0))</f>
        <v/>
      </c>
      <c r="H93" s="14">
        <f>IF(ISBLANK($E93),"",$E93+$G93)</f>
        <v/>
      </c>
      <c r="I93" s="14" t="n"/>
      <c r="J93" s="14">
        <f>IF(ISBLANK($H93),"",MAX(0,$H93-IF(ISBLANK($I93),0,$I93)))</f>
        <v/>
      </c>
      <c r="K93" s="11" t="n"/>
      <c r="L93" s="16" t="n"/>
      <c r="M93" s="16" t="n"/>
      <c r="N93" s="11" t="n"/>
    </row>
    <row r="94">
      <c r="A94" s="11" t="n"/>
      <c r="B94" s="11" t="n"/>
      <c r="C94" s="16" t="n"/>
      <c r="D94" s="16" t="n"/>
      <c r="E94" s="14" t="n"/>
      <c r="F94" s="17" t="n"/>
      <c r="G94" s="14">
        <f>IF(ISBLANK($E94),"",ROUND($E94*$F94,0))</f>
        <v/>
      </c>
      <c r="H94" s="14">
        <f>IF(ISBLANK($E94),"",$E94+$G94)</f>
        <v/>
      </c>
      <c r="I94" s="14" t="n"/>
      <c r="J94" s="14">
        <f>IF(ISBLANK($H94),"",MAX(0,$H94-IF(ISBLANK($I94),0,$I94)))</f>
        <v/>
      </c>
      <c r="K94" s="11" t="n"/>
      <c r="L94" s="16" t="n"/>
      <c r="M94" s="16" t="n"/>
      <c r="N94" s="11" t="n"/>
    </row>
    <row r="95">
      <c r="A95" s="11" t="n"/>
      <c r="B95" s="11" t="n"/>
      <c r="C95" s="16" t="n"/>
      <c r="D95" s="16" t="n"/>
      <c r="E95" s="14" t="n"/>
      <c r="F95" s="17" t="n"/>
      <c r="G95" s="14">
        <f>IF(ISBLANK($E95),"",ROUND($E95*$F95,0))</f>
        <v/>
      </c>
      <c r="H95" s="14">
        <f>IF(ISBLANK($E95),"",$E95+$G95)</f>
        <v/>
      </c>
      <c r="I95" s="14" t="n"/>
      <c r="J95" s="14">
        <f>IF(ISBLANK($H95),"",MAX(0,$H95-IF(ISBLANK($I95),0,$I95)))</f>
        <v/>
      </c>
      <c r="K95" s="11" t="n"/>
      <c r="L95" s="16" t="n"/>
      <c r="M95" s="16" t="n"/>
      <c r="N95" s="11" t="n"/>
    </row>
    <row r="96">
      <c r="A96" s="11" t="n"/>
      <c r="B96" s="11" t="n"/>
      <c r="C96" s="16" t="n"/>
      <c r="D96" s="16" t="n"/>
      <c r="E96" s="14" t="n"/>
      <c r="F96" s="17" t="n"/>
      <c r="G96" s="14">
        <f>IF(ISBLANK($E96),"",ROUND($E96*$F96,0))</f>
        <v/>
      </c>
      <c r="H96" s="14">
        <f>IF(ISBLANK($E96),"",$E96+$G96)</f>
        <v/>
      </c>
      <c r="I96" s="14" t="n"/>
      <c r="J96" s="14">
        <f>IF(ISBLANK($H96),"",MAX(0,$H96-IF(ISBLANK($I96),0,$I96)))</f>
        <v/>
      </c>
      <c r="K96" s="11" t="n"/>
      <c r="L96" s="16" t="n"/>
      <c r="M96" s="16" t="n"/>
      <c r="N96" s="11" t="n"/>
    </row>
    <row r="97">
      <c r="A97" s="11" t="n"/>
      <c r="B97" s="11" t="n"/>
      <c r="C97" s="16" t="n"/>
      <c r="D97" s="16" t="n"/>
      <c r="E97" s="14" t="n"/>
      <c r="F97" s="17" t="n"/>
      <c r="G97" s="14">
        <f>IF(ISBLANK($E97),"",ROUND($E97*$F97,0))</f>
        <v/>
      </c>
      <c r="H97" s="14">
        <f>IF(ISBLANK($E97),"",$E97+$G97)</f>
        <v/>
      </c>
      <c r="I97" s="14" t="n"/>
      <c r="J97" s="14">
        <f>IF(ISBLANK($H97),"",MAX(0,$H97-IF(ISBLANK($I97),0,$I97)))</f>
        <v/>
      </c>
      <c r="K97" s="11" t="n"/>
      <c r="L97" s="16" t="n"/>
      <c r="M97" s="16" t="n"/>
      <c r="N97" s="11" t="n"/>
    </row>
    <row r="98">
      <c r="A98" s="11" t="n"/>
      <c r="B98" s="11" t="n"/>
      <c r="C98" s="16" t="n"/>
      <c r="D98" s="16" t="n"/>
      <c r="E98" s="14" t="n"/>
      <c r="F98" s="17" t="n"/>
      <c r="G98" s="14">
        <f>IF(ISBLANK($E98),"",ROUND($E98*$F98,0))</f>
        <v/>
      </c>
      <c r="H98" s="14">
        <f>IF(ISBLANK($E98),"",$E98+$G98)</f>
        <v/>
      </c>
      <c r="I98" s="14" t="n"/>
      <c r="J98" s="14">
        <f>IF(ISBLANK($H98),"",MAX(0,$H98-IF(ISBLANK($I98),0,$I98)))</f>
        <v/>
      </c>
      <c r="K98" s="11" t="n"/>
      <c r="L98" s="16" t="n"/>
      <c r="M98" s="16" t="n"/>
      <c r="N98" s="11" t="n"/>
    </row>
    <row r="99">
      <c r="A99" s="11" t="n"/>
      <c r="B99" s="11" t="n"/>
      <c r="C99" s="16" t="n"/>
      <c r="D99" s="16" t="n"/>
      <c r="E99" s="14" t="n"/>
      <c r="F99" s="17" t="n"/>
      <c r="G99" s="14">
        <f>IF(ISBLANK($E99),"",ROUND($E99*$F99,0))</f>
        <v/>
      </c>
      <c r="H99" s="14">
        <f>IF(ISBLANK($E99),"",$E99+$G99)</f>
        <v/>
      </c>
      <c r="I99" s="14" t="n"/>
      <c r="J99" s="14">
        <f>IF(ISBLANK($H99),"",MAX(0,$H99-IF(ISBLANK($I99),0,$I99)))</f>
        <v/>
      </c>
      <c r="K99" s="11" t="n"/>
      <c r="L99" s="16" t="n"/>
      <c r="M99" s="16" t="n"/>
      <c r="N99" s="11" t="n"/>
    </row>
    <row r="100">
      <c r="A100" s="11" t="n"/>
      <c r="B100" s="11" t="n"/>
      <c r="C100" s="16" t="n"/>
      <c r="D100" s="16" t="n"/>
      <c r="E100" s="14" t="n"/>
      <c r="F100" s="17" t="n"/>
      <c r="G100" s="14">
        <f>IF(ISBLANK($E100),"",ROUND($E100*$F100,0))</f>
        <v/>
      </c>
      <c r="H100" s="14">
        <f>IF(ISBLANK($E100),"",$E100+$G100)</f>
        <v/>
      </c>
      <c r="I100" s="14" t="n"/>
      <c r="J100" s="14">
        <f>IF(ISBLANK($H100),"",MAX(0,$H100-IF(ISBLANK($I100),0,$I100)))</f>
        <v/>
      </c>
      <c r="K100" s="11" t="n"/>
      <c r="L100" s="16" t="n"/>
      <c r="M100" s="16" t="n"/>
      <c r="N100" s="11" t="n"/>
    </row>
    <row r="101">
      <c r="A101" s="11" t="n"/>
      <c r="B101" s="11" t="n"/>
      <c r="C101" s="16" t="n"/>
      <c r="D101" s="16" t="n"/>
      <c r="E101" s="14" t="n"/>
      <c r="F101" s="17" t="n"/>
      <c r="G101" s="14">
        <f>IF(ISBLANK($E101),"",ROUND($E101*$F101,0))</f>
        <v/>
      </c>
      <c r="H101" s="14">
        <f>IF(ISBLANK($E101),"",$E101+$G101)</f>
        <v/>
      </c>
      <c r="I101" s="14" t="n"/>
      <c r="J101" s="14">
        <f>IF(ISBLANK($H101),"",MAX(0,$H101-IF(ISBLANK($I101),0,$I101)))</f>
        <v/>
      </c>
      <c r="K101" s="11" t="n"/>
      <c r="L101" s="16" t="n"/>
      <c r="M101" s="16" t="n"/>
      <c r="N101" s="11" t="n"/>
    </row>
    <row r="102">
      <c r="A102" s="11" t="n"/>
      <c r="B102" s="11" t="n"/>
      <c r="C102" s="16" t="n"/>
      <c r="D102" s="16" t="n"/>
      <c r="E102" s="14" t="n"/>
      <c r="F102" s="17" t="n"/>
      <c r="G102" s="14">
        <f>IF(ISBLANK($E102),"",ROUND($E102*$F102,0))</f>
        <v/>
      </c>
      <c r="H102" s="14">
        <f>IF(ISBLANK($E102),"",$E102+$G102)</f>
        <v/>
      </c>
      <c r="I102" s="14" t="n"/>
      <c r="J102" s="14">
        <f>IF(ISBLANK($H102),"",MAX(0,$H102-IF(ISBLANK($I102),0,$I102)))</f>
        <v/>
      </c>
      <c r="K102" s="11" t="n"/>
      <c r="L102" s="16" t="n"/>
      <c r="M102" s="16" t="n"/>
      <c r="N102" s="11" t="n"/>
    </row>
    <row r="103">
      <c r="A103" s="11" t="n"/>
      <c r="B103" s="11" t="n"/>
      <c r="C103" s="16" t="n"/>
      <c r="D103" s="16" t="n"/>
      <c r="E103" s="14" t="n"/>
      <c r="F103" s="17" t="n"/>
      <c r="G103" s="14">
        <f>IF(ISBLANK($E103),"",ROUND($E103*$F103,0))</f>
        <v/>
      </c>
      <c r="H103" s="14">
        <f>IF(ISBLANK($E103),"",$E103+$G103)</f>
        <v/>
      </c>
      <c r="I103" s="14" t="n"/>
      <c r="J103" s="14">
        <f>IF(ISBLANK($H103),"",MAX(0,$H103-IF(ISBLANK($I103),0,$I103)))</f>
        <v/>
      </c>
      <c r="K103" s="11" t="n"/>
      <c r="L103" s="16" t="n"/>
      <c r="M103" s="16" t="n"/>
      <c r="N103" s="11" t="n"/>
    </row>
    <row r="104">
      <c r="A104" s="11" t="n"/>
      <c r="B104" s="11" t="n"/>
      <c r="C104" s="16" t="n"/>
      <c r="D104" s="16" t="n"/>
      <c r="E104" s="14" t="n"/>
      <c r="F104" s="17" t="n"/>
      <c r="G104" s="14">
        <f>IF(ISBLANK($E104),"",ROUND($E104*$F104,0))</f>
        <v/>
      </c>
      <c r="H104" s="14">
        <f>IF(ISBLANK($E104),"",$E104+$G104)</f>
        <v/>
      </c>
      <c r="I104" s="14" t="n"/>
      <c r="J104" s="14">
        <f>IF(ISBLANK($H104),"",MAX(0,$H104-IF(ISBLANK($I104),0,$I104)))</f>
        <v/>
      </c>
      <c r="K104" s="11" t="n"/>
      <c r="L104" s="16" t="n"/>
      <c r="M104" s="16" t="n"/>
      <c r="N104" s="11" t="n"/>
    </row>
    <row r="105">
      <c r="A105" s="11" t="n"/>
      <c r="B105" s="11" t="n"/>
      <c r="C105" s="16" t="n"/>
      <c r="D105" s="16" t="n"/>
      <c r="E105" s="14" t="n"/>
      <c r="F105" s="17" t="n"/>
      <c r="G105" s="14">
        <f>IF(ISBLANK($E105),"",ROUND($E105*$F105,0))</f>
        <v/>
      </c>
      <c r="H105" s="14">
        <f>IF(ISBLANK($E105),"",$E105+$G105)</f>
        <v/>
      </c>
      <c r="I105" s="14" t="n"/>
      <c r="J105" s="14">
        <f>IF(ISBLANK($H105),"",MAX(0,$H105-IF(ISBLANK($I105),0,$I105)))</f>
        <v/>
      </c>
      <c r="K105" s="11" t="n"/>
      <c r="L105" s="16" t="n"/>
      <c r="M105" s="16" t="n"/>
      <c r="N105" s="11" t="n"/>
    </row>
    <row r="106">
      <c r="A106" s="11" t="n"/>
      <c r="B106" s="11" t="n"/>
      <c r="C106" s="16" t="n"/>
      <c r="D106" s="16" t="n"/>
      <c r="E106" s="14" t="n"/>
      <c r="F106" s="17" t="n"/>
      <c r="G106" s="14">
        <f>IF(ISBLANK($E106),"",ROUND($E106*$F106,0))</f>
        <v/>
      </c>
      <c r="H106" s="14">
        <f>IF(ISBLANK($E106),"",$E106+$G106)</f>
        <v/>
      </c>
      <c r="I106" s="14" t="n"/>
      <c r="J106" s="14">
        <f>IF(ISBLANK($H106),"",MAX(0,$H106-IF(ISBLANK($I106),0,$I106)))</f>
        <v/>
      </c>
      <c r="K106" s="11" t="n"/>
      <c r="L106" s="16" t="n"/>
      <c r="M106" s="16" t="n"/>
      <c r="N106" s="11" t="n"/>
    </row>
    <row r="107">
      <c r="A107" s="11" t="n"/>
      <c r="B107" s="11" t="n"/>
      <c r="C107" s="16" t="n"/>
      <c r="D107" s="16" t="n"/>
      <c r="E107" s="14" t="n"/>
      <c r="F107" s="17" t="n"/>
      <c r="G107" s="14">
        <f>IF(ISBLANK($E107),"",ROUND($E107*$F107,0))</f>
        <v/>
      </c>
      <c r="H107" s="14">
        <f>IF(ISBLANK($E107),"",$E107+$G107)</f>
        <v/>
      </c>
      <c r="I107" s="14" t="n"/>
      <c r="J107" s="14">
        <f>IF(ISBLANK($H107),"",MAX(0,$H107-IF(ISBLANK($I107),0,$I107)))</f>
        <v/>
      </c>
      <c r="K107" s="11" t="n"/>
      <c r="L107" s="16" t="n"/>
      <c r="M107" s="16" t="n"/>
      <c r="N107" s="11" t="n"/>
    </row>
    <row r="108">
      <c r="A108" s="11" t="n"/>
      <c r="B108" s="11" t="n"/>
      <c r="C108" s="16" t="n"/>
      <c r="D108" s="16" t="n"/>
      <c r="E108" s="14" t="n"/>
      <c r="F108" s="17" t="n"/>
      <c r="G108" s="14">
        <f>IF(ISBLANK($E108),"",ROUND($E108*$F108,0))</f>
        <v/>
      </c>
      <c r="H108" s="14">
        <f>IF(ISBLANK($E108),"",$E108+$G108)</f>
        <v/>
      </c>
      <c r="I108" s="14" t="n"/>
      <c r="J108" s="14">
        <f>IF(ISBLANK($H108),"",MAX(0,$H108-IF(ISBLANK($I108),0,$I108)))</f>
        <v/>
      </c>
      <c r="K108" s="11" t="n"/>
      <c r="L108" s="16" t="n"/>
      <c r="M108" s="16" t="n"/>
      <c r="N108" s="11" t="n"/>
    </row>
    <row r="109">
      <c r="A109" s="11" t="n"/>
      <c r="B109" s="11" t="n"/>
      <c r="C109" s="16" t="n"/>
      <c r="D109" s="16" t="n"/>
      <c r="E109" s="14" t="n"/>
      <c r="F109" s="17" t="n"/>
      <c r="G109" s="14">
        <f>IF(ISBLANK($E109),"",ROUND($E109*$F109,0))</f>
        <v/>
      </c>
      <c r="H109" s="14">
        <f>IF(ISBLANK($E109),"",$E109+$G109)</f>
        <v/>
      </c>
      <c r="I109" s="14" t="n"/>
      <c r="J109" s="14">
        <f>IF(ISBLANK($H109),"",MAX(0,$H109-IF(ISBLANK($I109),0,$I109)))</f>
        <v/>
      </c>
      <c r="K109" s="11" t="n"/>
      <c r="L109" s="16" t="n"/>
      <c r="M109" s="16" t="n"/>
      <c r="N109" s="11" t="n"/>
    </row>
    <row r="110">
      <c r="A110" s="11" t="n"/>
      <c r="B110" s="11" t="n"/>
      <c r="C110" s="16" t="n"/>
      <c r="D110" s="16" t="n"/>
      <c r="E110" s="14" t="n"/>
      <c r="F110" s="17" t="n"/>
      <c r="G110" s="14">
        <f>IF(ISBLANK($E110),"",ROUND($E110*$F110,0))</f>
        <v/>
      </c>
      <c r="H110" s="14">
        <f>IF(ISBLANK($E110),"",$E110+$G110)</f>
        <v/>
      </c>
      <c r="I110" s="14" t="n"/>
      <c r="J110" s="14">
        <f>IF(ISBLANK($H110),"",MAX(0,$H110-IF(ISBLANK($I110),0,$I110)))</f>
        <v/>
      </c>
      <c r="K110" s="11" t="n"/>
      <c r="L110" s="16" t="n"/>
      <c r="M110" s="16" t="n"/>
      <c r="N110" s="11" t="n"/>
    </row>
    <row r="111">
      <c r="A111" s="11" t="n"/>
      <c r="B111" s="11" t="n"/>
      <c r="C111" s="16" t="n"/>
      <c r="D111" s="16" t="n"/>
      <c r="E111" s="14" t="n"/>
      <c r="F111" s="17" t="n"/>
      <c r="G111" s="14">
        <f>IF(ISBLANK($E111),"",ROUND($E111*$F111,0))</f>
        <v/>
      </c>
      <c r="H111" s="14">
        <f>IF(ISBLANK($E111),"",$E111+$G111)</f>
        <v/>
      </c>
      <c r="I111" s="14" t="n"/>
      <c r="J111" s="14">
        <f>IF(ISBLANK($H111),"",MAX(0,$H111-IF(ISBLANK($I111),0,$I111)))</f>
        <v/>
      </c>
      <c r="K111" s="11" t="n"/>
      <c r="L111" s="16" t="n"/>
      <c r="M111" s="16" t="n"/>
      <c r="N111" s="11" t="n"/>
    </row>
    <row r="112">
      <c r="A112" s="11" t="n"/>
      <c r="B112" s="11" t="n"/>
      <c r="C112" s="16" t="n"/>
      <c r="D112" s="16" t="n"/>
      <c r="E112" s="14" t="n"/>
      <c r="F112" s="17" t="n"/>
      <c r="G112" s="14">
        <f>IF(ISBLANK($E112),"",ROUND($E112*$F112,0))</f>
        <v/>
      </c>
      <c r="H112" s="14">
        <f>IF(ISBLANK($E112),"",$E112+$G112)</f>
        <v/>
      </c>
      <c r="I112" s="14" t="n"/>
      <c r="J112" s="14">
        <f>IF(ISBLANK($H112),"",MAX(0,$H112-IF(ISBLANK($I112),0,$I112)))</f>
        <v/>
      </c>
      <c r="K112" s="11" t="n"/>
      <c r="L112" s="16" t="n"/>
      <c r="M112" s="16" t="n"/>
      <c r="N112" s="11" t="n"/>
    </row>
    <row r="113">
      <c r="A113" s="11" t="n"/>
      <c r="B113" s="11" t="n"/>
      <c r="C113" s="16" t="n"/>
      <c r="D113" s="16" t="n"/>
      <c r="E113" s="14" t="n"/>
      <c r="F113" s="17" t="n"/>
      <c r="G113" s="14">
        <f>IF(ISBLANK($E113),"",ROUND($E113*$F113,0))</f>
        <v/>
      </c>
      <c r="H113" s="14">
        <f>IF(ISBLANK($E113),"",$E113+$G113)</f>
        <v/>
      </c>
      <c r="I113" s="14" t="n"/>
      <c r="J113" s="14">
        <f>IF(ISBLANK($H113),"",MAX(0,$H113-IF(ISBLANK($I113),0,$I113)))</f>
        <v/>
      </c>
      <c r="K113" s="11" t="n"/>
      <c r="L113" s="16" t="n"/>
      <c r="M113" s="16" t="n"/>
      <c r="N113" s="11" t="n"/>
    </row>
    <row r="114">
      <c r="A114" s="11" t="n"/>
      <c r="B114" s="11" t="n"/>
      <c r="C114" s="16" t="n"/>
      <c r="D114" s="16" t="n"/>
      <c r="E114" s="14" t="n"/>
      <c r="F114" s="17" t="n"/>
      <c r="G114" s="14">
        <f>IF(ISBLANK($E114),"",ROUND($E114*$F114,0))</f>
        <v/>
      </c>
      <c r="H114" s="14">
        <f>IF(ISBLANK($E114),"",$E114+$G114)</f>
        <v/>
      </c>
      <c r="I114" s="14" t="n"/>
      <c r="J114" s="14">
        <f>IF(ISBLANK($H114),"",MAX(0,$H114-IF(ISBLANK($I114),0,$I114)))</f>
        <v/>
      </c>
      <c r="K114" s="11" t="n"/>
      <c r="L114" s="16" t="n"/>
      <c r="M114" s="16" t="n"/>
      <c r="N114" s="11" t="n"/>
    </row>
    <row r="115">
      <c r="A115" s="11" t="n"/>
      <c r="B115" s="11" t="n"/>
      <c r="C115" s="16" t="n"/>
      <c r="D115" s="16" t="n"/>
      <c r="E115" s="14" t="n"/>
      <c r="F115" s="17" t="n"/>
      <c r="G115" s="14">
        <f>IF(ISBLANK($E115),"",ROUND($E115*$F115,0))</f>
        <v/>
      </c>
      <c r="H115" s="14">
        <f>IF(ISBLANK($E115),"",$E115+$G115)</f>
        <v/>
      </c>
      <c r="I115" s="14" t="n"/>
      <c r="J115" s="14">
        <f>IF(ISBLANK($H115),"",MAX(0,$H115-IF(ISBLANK($I115),0,$I115)))</f>
        <v/>
      </c>
      <c r="K115" s="11" t="n"/>
      <c r="L115" s="16" t="n"/>
      <c r="M115" s="16" t="n"/>
      <c r="N115" s="11" t="n"/>
    </row>
    <row r="116">
      <c r="A116" s="11" t="n"/>
      <c r="B116" s="11" t="n"/>
      <c r="C116" s="16" t="n"/>
      <c r="D116" s="16" t="n"/>
      <c r="E116" s="14" t="n"/>
      <c r="F116" s="17" t="n"/>
      <c r="G116" s="14">
        <f>IF(ISBLANK($E116),"",ROUND($E116*$F116,0))</f>
        <v/>
      </c>
      <c r="H116" s="14">
        <f>IF(ISBLANK($E116),"",$E116+$G116)</f>
        <v/>
      </c>
      <c r="I116" s="14" t="n"/>
      <c r="J116" s="14">
        <f>IF(ISBLANK($H116),"",MAX(0,$H116-IF(ISBLANK($I116),0,$I116)))</f>
        <v/>
      </c>
      <c r="K116" s="11" t="n"/>
      <c r="L116" s="16" t="n"/>
      <c r="M116" s="16" t="n"/>
      <c r="N116" s="11" t="n"/>
    </row>
    <row r="117">
      <c r="A117" s="11" t="n"/>
      <c r="B117" s="11" t="n"/>
      <c r="C117" s="16" t="n"/>
      <c r="D117" s="16" t="n"/>
      <c r="E117" s="14" t="n"/>
      <c r="F117" s="17" t="n"/>
      <c r="G117" s="14">
        <f>IF(ISBLANK($E117),"",ROUND($E117*$F117,0))</f>
        <v/>
      </c>
      <c r="H117" s="14">
        <f>IF(ISBLANK($E117),"",$E117+$G117)</f>
        <v/>
      </c>
      <c r="I117" s="14" t="n"/>
      <c r="J117" s="14">
        <f>IF(ISBLANK($H117),"",MAX(0,$H117-IF(ISBLANK($I117),0,$I117)))</f>
        <v/>
      </c>
      <c r="K117" s="11" t="n"/>
      <c r="L117" s="16" t="n"/>
      <c r="M117" s="16" t="n"/>
      <c r="N117" s="11" t="n"/>
    </row>
    <row r="118">
      <c r="A118" s="11" t="n"/>
      <c r="B118" s="11" t="n"/>
      <c r="C118" s="16" t="n"/>
      <c r="D118" s="16" t="n"/>
      <c r="E118" s="14" t="n"/>
      <c r="F118" s="17" t="n"/>
      <c r="G118" s="14">
        <f>IF(ISBLANK($E118),"",ROUND($E118*$F118,0))</f>
        <v/>
      </c>
      <c r="H118" s="14">
        <f>IF(ISBLANK($E118),"",$E118+$G118)</f>
        <v/>
      </c>
      <c r="I118" s="14" t="n"/>
      <c r="J118" s="14">
        <f>IF(ISBLANK($H118),"",MAX(0,$H118-IF(ISBLANK($I118),0,$I118)))</f>
        <v/>
      </c>
      <c r="K118" s="11" t="n"/>
      <c r="L118" s="16" t="n"/>
      <c r="M118" s="16" t="n"/>
      <c r="N118" s="11" t="n"/>
    </row>
    <row r="119">
      <c r="A119" s="11" t="n"/>
      <c r="B119" s="11" t="n"/>
      <c r="C119" s="16" t="n"/>
      <c r="D119" s="16" t="n"/>
      <c r="E119" s="14" t="n"/>
      <c r="F119" s="17" t="n"/>
      <c r="G119" s="14">
        <f>IF(ISBLANK($E119),"",ROUND($E119*$F119,0))</f>
        <v/>
      </c>
      <c r="H119" s="14">
        <f>IF(ISBLANK($E119),"",$E119+$G119)</f>
        <v/>
      </c>
      <c r="I119" s="14" t="n"/>
      <c r="J119" s="14">
        <f>IF(ISBLANK($H119),"",MAX(0,$H119-IF(ISBLANK($I119),0,$I119)))</f>
        <v/>
      </c>
      <c r="K119" s="11" t="n"/>
      <c r="L119" s="16" t="n"/>
      <c r="M119" s="16" t="n"/>
      <c r="N119" s="11" t="n"/>
    </row>
    <row r="120">
      <c r="A120" s="11" t="n"/>
      <c r="B120" s="11" t="n"/>
      <c r="C120" s="16" t="n"/>
      <c r="D120" s="16" t="n"/>
      <c r="E120" s="14" t="n"/>
      <c r="F120" s="17" t="n"/>
      <c r="G120" s="14">
        <f>IF(ISBLANK($E120),"",ROUND($E120*$F120,0))</f>
        <v/>
      </c>
      <c r="H120" s="14">
        <f>IF(ISBLANK($E120),"",$E120+$G120)</f>
        <v/>
      </c>
      <c r="I120" s="14" t="n"/>
      <c r="J120" s="14">
        <f>IF(ISBLANK($H120),"",MAX(0,$H120-IF(ISBLANK($I120),0,$I120)))</f>
        <v/>
      </c>
      <c r="K120" s="11" t="n"/>
      <c r="L120" s="16" t="n"/>
      <c r="M120" s="16" t="n"/>
      <c r="N120" s="11" t="n"/>
    </row>
    <row r="121">
      <c r="A121" s="11" t="n"/>
      <c r="B121" s="11" t="n"/>
      <c r="C121" s="16" t="n"/>
      <c r="D121" s="16" t="n"/>
      <c r="E121" s="14" t="n"/>
      <c r="F121" s="17" t="n"/>
      <c r="G121" s="14">
        <f>IF(ISBLANK($E121),"",ROUND($E121*$F121,0))</f>
        <v/>
      </c>
      <c r="H121" s="14">
        <f>IF(ISBLANK($E121),"",$E121+$G121)</f>
        <v/>
      </c>
      <c r="I121" s="14" t="n"/>
      <c r="J121" s="14">
        <f>IF(ISBLANK($H121),"",MAX(0,$H121-IF(ISBLANK($I121),0,$I121)))</f>
        <v/>
      </c>
      <c r="K121" s="11" t="n"/>
      <c r="L121" s="16" t="n"/>
      <c r="M121" s="16" t="n"/>
      <c r="N121" s="11" t="n"/>
    </row>
    <row r="122">
      <c r="A122" s="11" t="n"/>
      <c r="B122" s="11" t="n"/>
      <c r="C122" s="16" t="n"/>
      <c r="D122" s="16" t="n"/>
      <c r="E122" s="14" t="n"/>
      <c r="F122" s="17" t="n"/>
      <c r="G122" s="14">
        <f>IF(ISBLANK($E122),"",ROUND($E122*$F122,0))</f>
        <v/>
      </c>
      <c r="H122" s="14">
        <f>IF(ISBLANK($E122),"",$E122+$G122)</f>
        <v/>
      </c>
      <c r="I122" s="14" t="n"/>
      <c r="J122" s="14">
        <f>IF(ISBLANK($H122),"",MAX(0,$H122-IF(ISBLANK($I122),0,$I122)))</f>
        <v/>
      </c>
      <c r="K122" s="11" t="n"/>
      <c r="L122" s="16" t="n"/>
      <c r="M122" s="16" t="n"/>
      <c r="N122" s="11" t="n"/>
    </row>
    <row r="123">
      <c r="A123" s="11" t="n"/>
      <c r="B123" s="11" t="n"/>
      <c r="C123" s="16" t="n"/>
      <c r="D123" s="16" t="n"/>
      <c r="E123" s="14" t="n"/>
      <c r="F123" s="17" t="n"/>
      <c r="G123" s="14">
        <f>IF(ISBLANK($E123),"",ROUND($E123*$F123,0))</f>
        <v/>
      </c>
      <c r="H123" s="14">
        <f>IF(ISBLANK($E123),"",$E123+$G123)</f>
        <v/>
      </c>
      <c r="I123" s="14" t="n"/>
      <c r="J123" s="14">
        <f>IF(ISBLANK($H123),"",MAX(0,$H123-IF(ISBLANK($I123),0,$I123)))</f>
        <v/>
      </c>
      <c r="K123" s="11" t="n"/>
      <c r="L123" s="16" t="n"/>
      <c r="M123" s="16" t="n"/>
      <c r="N123" s="11" t="n"/>
    </row>
    <row r="124">
      <c r="A124" s="11" t="n"/>
      <c r="B124" s="11" t="n"/>
      <c r="C124" s="16" t="n"/>
      <c r="D124" s="16" t="n"/>
      <c r="E124" s="14" t="n"/>
      <c r="F124" s="17" t="n"/>
      <c r="G124" s="14">
        <f>IF(ISBLANK($E124),"",ROUND($E124*$F124,0))</f>
        <v/>
      </c>
      <c r="H124" s="14">
        <f>IF(ISBLANK($E124),"",$E124+$G124)</f>
        <v/>
      </c>
      <c r="I124" s="14" t="n"/>
      <c r="J124" s="14">
        <f>IF(ISBLANK($H124),"",MAX(0,$H124-IF(ISBLANK($I124),0,$I124)))</f>
        <v/>
      </c>
      <c r="K124" s="11" t="n"/>
      <c r="L124" s="16" t="n"/>
      <c r="M124" s="16" t="n"/>
      <c r="N124" s="11" t="n"/>
    </row>
    <row r="125">
      <c r="A125" s="11" t="n"/>
      <c r="B125" s="11" t="n"/>
      <c r="C125" s="16" t="n"/>
      <c r="D125" s="16" t="n"/>
      <c r="E125" s="14" t="n"/>
      <c r="F125" s="17" t="n"/>
      <c r="G125" s="14">
        <f>IF(ISBLANK($E125),"",ROUND($E125*$F125,0))</f>
        <v/>
      </c>
      <c r="H125" s="14">
        <f>IF(ISBLANK($E125),"",$E125+$G125)</f>
        <v/>
      </c>
      <c r="I125" s="14" t="n"/>
      <c r="J125" s="14">
        <f>IF(ISBLANK($H125),"",MAX(0,$H125-IF(ISBLANK($I125),0,$I125)))</f>
        <v/>
      </c>
      <c r="K125" s="11" t="n"/>
      <c r="L125" s="16" t="n"/>
      <c r="M125" s="16" t="n"/>
      <c r="N125" s="11" t="n"/>
    </row>
    <row r="126">
      <c r="A126" s="11" t="n"/>
      <c r="B126" s="11" t="n"/>
      <c r="C126" s="16" t="n"/>
      <c r="D126" s="16" t="n"/>
      <c r="E126" s="14" t="n"/>
      <c r="F126" s="17" t="n"/>
      <c r="G126" s="14">
        <f>IF(ISBLANK($E126),"",ROUND($E126*$F126,0))</f>
        <v/>
      </c>
      <c r="H126" s="14">
        <f>IF(ISBLANK($E126),"",$E126+$G126)</f>
        <v/>
      </c>
      <c r="I126" s="14" t="n"/>
      <c r="J126" s="14">
        <f>IF(ISBLANK($H126),"",MAX(0,$H126-IF(ISBLANK($I126),0,$I126)))</f>
        <v/>
      </c>
      <c r="K126" s="11" t="n"/>
      <c r="L126" s="16" t="n"/>
      <c r="M126" s="16" t="n"/>
      <c r="N126" s="11" t="n"/>
    </row>
    <row r="127">
      <c r="A127" s="11" t="n"/>
      <c r="B127" s="11" t="n"/>
      <c r="C127" s="16" t="n"/>
      <c r="D127" s="16" t="n"/>
      <c r="E127" s="14" t="n"/>
      <c r="F127" s="17" t="n"/>
      <c r="G127" s="14">
        <f>IF(ISBLANK($E127),"",ROUND($E127*$F127,0))</f>
        <v/>
      </c>
      <c r="H127" s="14">
        <f>IF(ISBLANK($E127),"",$E127+$G127)</f>
        <v/>
      </c>
      <c r="I127" s="14" t="n"/>
      <c r="J127" s="14">
        <f>IF(ISBLANK($H127),"",MAX(0,$H127-IF(ISBLANK($I127),0,$I127)))</f>
        <v/>
      </c>
      <c r="K127" s="11" t="n"/>
      <c r="L127" s="16" t="n"/>
      <c r="M127" s="16" t="n"/>
      <c r="N127" s="11" t="n"/>
    </row>
    <row r="128">
      <c r="A128" s="11" t="n"/>
      <c r="B128" s="11" t="n"/>
      <c r="C128" s="16" t="n"/>
      <c r="D128" s="16" t="n"/>
      <c r="E128" s="14" t="n"/>
      <c r="F128" s="17" t="n"/>
      <c r="G128" s="14">
        <f>IF(ISBLANK($E128),"",ROUND($E128*$F128,0))</f>
        <v/>
      </c>
      <c r="H128" s="14">
        <f>IF(ISBLANK($E128),"",$E128+$G128)</f>
        <v/>
      </c>
      <c r="I128" s="14" t="n"/>
      <c r="J128" s="14">
        <f>IF(ISBLANK($H128),"",MAX(0,$H128-IF(ISBLANK($I128),0,$I128)))</f>
        <v/>
      </c>
      <c r="K128" s="11" t="n"/>
      <c r="L128" s="16" t="n"/>
      <c r="M128" s="16" t="n"/>
      <c r="N128" s="11" t="n"/>
    </row>
    <row r="129">
      <c r="A129" s="11" t="n"/>
      <c r="B129" s="11" t="n"/>
      <c r="C129" s="16" t="n"/>
      <c r="D129" s="16" t="n"/>
      <c r="E129" s="14" t="n"/>
      <c r="F129" s="17" t="n"/>
      <c r="G129" s="14">
        <f>IF(ISBLANK($E129),"",ROUND($E129*$F129,0))</f>
        <v/>
      </c>
      <c r="H129" s="14">
        <f>IF(ISBLANK($E129),"",$E129+$G129)</f>
        <v/>
      </c>
      <c r="I129" s="14" t="n"/>
      <c r="J129" s="14">
        <f>IF(ISBLANK($H129),"",MAX(0,$H129-IF(ISBLANK($I129),0,$I129)))</f>
        <v/>
      </c>
      <c r="K129" s="11" t="n"/>
      <c r="L129" s="16" t="n"/>
      <c r="M129" s="16" t="n"/>
      <c r="N129" s="11" t="n"/>
    </row>
    <row r="130">
      <c r="A130" s="11" t="n"/>
      <c r="B130" s="11" t="n"/>
      <c r="C130" s="16" t="n"/>
      <c r="D130" s="16" t="n"/>
      <c r="E130" s="14" t="n"/>
      <c r="F130" s="17" t="n"/>
      <c r="G130" s="14">
        <f>IF(ISBLANK($E130),"",ROUND($E130*$F130,0))</f>
        <v/>
      </c>
      <c r="H130" s="14">
        <f>IF(ISBLANK($E130),"",$E130+$G130)</f>
        <v/>
      </c>
      <c r="I130" s="14" t="n"/>
      <c r="J130" s="14">
        <f>IF(ISBLANK($H130),"",MAX(0,$H130-IF(ISBLANK($I130),0,$I130)))</f>
        <v/>
      </c>
      <c r="K130" s="11" t="n"/>
      <c r="L130" s="16" t="n"/>
      <c r="M130" s="16" t="n"/>
      <c r="N130" s="11" t="n"/>
    </row>
    <row r="131">
      <c r="A131" s="11" t="n"/>
      <c r="B131" s="11" t="n"/>
      <c r="C131" s="16" t="n"/>
      <c r="D131" s="16" t="n"/>
      <c r="E131" s="14" t="n"/>
      <c r="F131" s="17" t="n"/>
      <c r="G131" s="14">
        <f>IF(ISBLANK($E131),"",ROUND($E131*$F131,0))</f>
        <v/>
      </c>
      <c r="H131" s="14">
        <f>IF(ISBLANK($E131),"",$E131+$G131)</f>
        <v/>
      </c>
      <c r="I131" s="14" t="n"/>
      <c r="J131" s="14">
        <f>IF(ISBLANK($H131),"",MAX(0,$H131-IF(ISBLANK($I131),0,$I131)))</f>
        <v/>
      </c>
      <c r="K131" s="11" t="n"/>
      <c r="L131" s="16" t="n"/>
      <c r="M131" s="16" t="n"/>
      <c r="N131" s="11" t="n"/>
    </row>
    <row r="132">
      <c r="A132" s="11" t="n"/>
      <c r="B132" s="11" t="n"/>
      <c r="C132" s="16" t="n"/>
      <c r="D132" s="16" t="n"/>
      <c r="E132" s="14" t="n"/>
      <c r="F132" s="17" t="n"/>
      <c r="G132" s="14">
        <f>IF(ISBLANK($E132),"",ROUND($E132*$F132,0))</f>
        <v/>
      </c>
      <c r="H132" s="14">
        <f>IF(ISBLANK($E132),"",$E132+$G132)</f>
        <v/>
      </c>
      <c r="I132" s="14" t="n"/>
      <c r="J132" s="14">
        <f>IF(ISBLANK($H132),"",MAX(0,$H132-IF(ISBLANK($I132),0,$I132)))</f>
        <v/>
      </c>
      <c r="K132" s="11" t="n"/>
      <c r="L132" s="16" t="n"/>
      <c r="M132" s="16" t="n"/>
      <c r="N132" s="11" t="n"/>
    </row>
    <row r="133">
      <c r="A133" s="11" t="n"/>
      <c r="B133" s="11" t="n"/>
      <c r="C133" s="16" t="n"/>
      <c r="D133" s="16" t="n"/>
      <c r="E133" s="14" t="n"/>
      <c r="F133" s="17" t="n"/>
      <c r="G133" s="14">
        <f>IF(ISBLANK($E133),"",ROUND($E133*$F133,0))</f>
        <v/>
      </c>
      <c r="H133" s="14">
        <f>IF(ISBLANK($E133),"",$E133+$G133)</f>
        <v/>
      </c>
      <c r="I133" s="14" t="n"/>
      <c r="J133" s="14">
        <f>IF(ISBLANK($H133),"",MAX(0,$H133-IF(ISBLANK($I133),0,$I133)))</f>
        <v/>
      </c>
      <c r="K133" s="11" t="n"/>
      <c r="L133" s="16" t="n"/>
      <c r="M133" s="16" t="n"/>
      <c r="N133" s="11" t="n"/>
    </row>
    <row r="134">
      <c r="A134" s="11" t="n"/>
      <c r="B134" s="11" t="n"/>
      <c r="C134" s="16" t="n"/>
      <c r="D134" s="16" t="n"/>
      <c r="E134" s="14" t="n"/>
      <c r="F134" s="17" t="n"/>
      <c r="G134" s="14">
        <f>IF(ISBLANK($E134),"",ROUND($E134*$F134,0))</f>
        <v/>
      </c>
      <c r="H134" s="14">
        <f>IF(ISBLANK($E134),"",$E134+$G134)</f>
        <v/>
      </c>
      <c r="I134" s="14" t="n"/>
      <c r="J134" s="14">
        <f>IF(ISBLANK($H134),"",MAX(0,$H134-IF(ISBLANK($I134),0,$I134)))</f>
        <v/>
      </c>
      <c r="K134" s="11" t="n"/>
      <c r="L134" s="16" t="n"/>
      <c r="M134" s="16" t="n"/>
      <c r="N134" s="11" t="n"/>
    </row>
    <row r="135">
      <c r="A135" s="11" t="n"/>
      <c r="B135" s="11" t="n"/>
      <c r="C135" s="16" t="n"/>
      <c r="D135" s="16" t="n"/>
      <c r="E135" s="14" t="n"/>
      <c r="F135" s="17" t="n"/>
      <c r="G135" s="14">
        <f>IF(ISBLANK($E135),"",ROUND($E135*$F135,0))</f>
        <v/>
      </c>
      <c r="H135" s="14">
        <f>IF(ISBLANK($E135),"",$E135+$G135)</f>
        <v/>
      </c>
      <c r="I135" s="14" t="n"/>
      <c r="J135" s="14">
        <f>IF(ISBLANK($H135),"",MAX(0,$H135-IF(ISBLANK($I135),0,$I135)))</f>
        <v/>
      </c>
      <c r="K135" s="11" t="n"/>
      <c r="L135" s="16" t="n"/>
      <c r="M135" s="16" t="n"/>
      <c r="N135" s="11" t="n"/>
    </row>
    <row r="136">
      <c r="A136" s="11" t="n"/>
      <c r="B136" s="11" t="n"/>
      <c r="C136" s="16" t="n"/>
      <c r="D136" s="16" t="n"/>
      <c r="E136" s="14" t="n"/>
      <c r="F136" s="17" t="n"/>
      <c r="G136" s="14">
        <f>IF(ISBLANK($E136),"",ROUND($E136*$F136,0))</f>
        <v/>
      </c>
      <c r="H136" s="14">
        <f>IF(ISBLANK($E136),"",$E136+$G136)</f>
        <v/>
      </c>
      <c r="I136" s="14" t="n"/>
      <c r="J136" s="14">
        <f>IF(ISBLANK($H136),"",MAX(0,$H136-IF(ISBLANK($I136),0,$I136)))</f>
        <v/>
      </c>
      <c r="K136" s="11" t="n"/>
      <c r="L136" s="16" t="n"/>
      <c r="M136" s="16" t="n"/>
      <c r="N136" s="11" t="n"/>
    </row>
    <row r="137">
      <c r="A137" s="11" t="n"/>
      <c r="B137" s="11" t="n"/>
      <c r="C137" s="16" t="n"/>
      <c r="D137" s="16" t="n"/>
      <c r="E137" s="14" t="n"/>
      <c r="F137" s="17" t="n"/>
      <c r="G137" s="14">
        <f>IF(ISBLANK($E137),"",ROUND($E137*$F137,0))</f>
        <v/>
      </c>
      <c r="H137" s="14">
        <f>IF(ISBLANK($E137),"",$E137+$G137)</f>
        <v/>
      </c>
      <c r="I137" s="14" t="n"/>
      <c r="J137" s="14">
        <f>IF(ISBLANK($H137),"",MAX(0,$H137-IF(ISBLANK($I137),0,$I137)))</f>
        <v/>
      </c>
      <c r="K137" s="11" t="n"/>
      <c r="L137" s="16" t="n"/>
      <c r="M137" s="16" t="n"/>
      <c r="N137" s="11" t="n"/>
    </row>
    <row r="138">
      <c r="A138" s="11" t="n"/>
      <c r="B138" s="11" t="n"/>
      <c r="C138" s="16" t="n"/>
      <c r="D138" s="16" t="n"/>
      <c r="E138" s="14" t="n"/>
      <c r="F138" s="17" t="n"/>
      <c r="G138" s="14">
        <f>IF(ISBLANK($E138),"",ROUND($E138*$F138,0))</f>
        <v/>
      </c>
      <c r="H138" s="14">
        <f>IF(ISBLANK($E138),"",$E138+$G138)</f>
        <v/>
      </c>
      <c r="I138" s="14" t="n"/>
      <c r="J138" s="14">
        <f>IF(ISBLANK($H138),"",MAX(0,$H138-IF(ISBLANK($I138),0,$I138)))</f>
        <v/>
      </c>
      <c r="K138" s="11" t="n"/>
      <c r="L138" s="16" t="n"/>
      <c r="M138" s="16" t="n"/>
      <c r="N138" s="11" t="n"/>
    </row>
    <row r="139">
      <c r="A139" s="11" t="n"/>
      <c r="B139" s="11" t="n"/>
      <c r="C139" s="16" t="n"/>
      <c r="D139" s="16" t="n"/>
      <c r="E139" s="14" t="n"/>
      <c r="F139" s="17" t="n"/>
      <c r="G139" s="14">
        <f>IF(ISBLANK($E139),"",ROUND($E139*$F139,0))</f>
        <v/>
      </c>
      <c r="H139" s="14">
        <f>IF(ISBLANK($E139),"",$E139+$G139)</f>
        <v/>
      </c>
      <c r="I139" s="14" t="n"/>
      <c r="J139" s="14">
        <f>IF(ISBLANK($H139),"",MAX(0,$H139-IF(ISBLANK($I139),0,$I139)))</f>
        <v/>
      </c>
      <c r="K139" s="11" t="n"/>
      <c r="L139" s="16" t="n"/>
      <c r="M139" s="16" t="n"/>
      <c r="N139" s="11" t="n"/>
    </row>
    <row r="140">
      <c r="A140" s="11" t="n"/>
      <c r="B140" s="11" t="n"/>
      <c r="C140" s="16" t="n"/>
      <c r="D140" s="16" t="n"/>
      <c r="E140" s="14" t="n"/>
      <c r="F140" s="17" t="n"/>
      <c r="G140" s="14">
        <f>IF(ISBLANK($E140),"",ROUND($E140*$F140,0))</f>
        <v/>
      </c>
      <c r="H140" s="14">
        <f>IF(ISBLANK($E140),"",$E140+$G140)</f>
        <v/>
      </c>
      <c r="I140" s="14" t="n"/>
      <c r="J140" s="14">
        <f>IF(ISBLANK($H140),"",MAX(0,$H140-IF(ISBLANK($I140),0,$I140)))</f>
        <v/>
      </c>
      <c r="K140" s="11" t="n"/>
      <c r="L140" s="16" t="n"/>
      <c r="M140" s="16" t="n"/>
      <c r="N140" s="11" t="n"/>
    </row>
    <row r="141">
      <c r="A141" s="11" t="n"/>
      <c r="B141" s="11" t="n"/>
      <c r="C141" s="16" t="n"/>
      <c r="D141" s="16" t="n"/>
      <c r="E141" s="14" t="n"/>
      <c r="F141" s="17" t="n"/>
      <c r="G141" s="14">
        <f>IF(ISBLANK($E141),"",ROUND($E141*$F141,0))</f>
        <v/>
      </c>
      <c r="H141" s="14">
        <f>IF(ISBLANK($E141),"",$E141+$G141)</f>
        <v/>
      </c>
      <c r="I141" s="14" t="n"/>
      <c r="J141" s="14">
        <f>IF(ISBLANK($H141),"",MAX(0,$H141-IF(ISBLANK($I141),0,$I141)))</f>
        <v/>
      </c>
      <c r="K141" s="11" t="n"/>
      <c r="L141" s="16" t="n"/>
      <c r="M141" s="16" t="n"/>
      <c r="N141" s="11" t="n"/>
    </row>
    <row r="142">
      <c r="A142" s="11" t="n"/>
      <c r="B142" s="11" t="n"/>
      <c r="C142" s="16" t="n"/>
      <c r="D142" s="16" t="n"/>
      <c r="E142" s="14" t="n"/>
      <c r="F142" s="17" t="n"/>
      <c r="G142" s="14">
        <f>IF(ISBLANK($E142),"",ROUND($E142*$F142,0))</f>
        <v/>
      </c>
      <c r="H142" s="14">
        <f>IF(ISBLANK($E142),"",$E142+$G142)</f>
        <v/>
      </c>
      <c r="I142" s="14" t="n"/>
      <c r="J142" s="14">
        <f>IF(ISBLANK($H142),"",MAX(0,$H142-IF(ISBLANK($I142),0,$I142)))</f>
        <v/>
      </c>
      <c r="K142" s="11" t="n"/>
      <c r="L142" s="16" t="n"/>
      <c r="M142" s="16" t="n"/>
      <c r="N142" s="11" t="n"/>
    </row>
    <row r="143">
      <c r="A143" s="11" t="n"/>
      <c r="B143" s="11" t="n"/>
      <c r="C143" s="16" t="n"/>
      <c r="D143" s="16" t="n"/>
      <c r="E143" s="14" t="n"/>
      <c r="F143" s="17" t="n"/>
      <c r="G143" s="14">
        <f>IF(ISBLANK($E143),"",ROUND($E143*$F143,0))</f>
        <v/>
      </c>
      <c r="H143" s="14">
        <f>IF(ISBLANK($E143),"",$E143+$G143)</f>
        <v/>
      </c>
      <c r="I143" s="14" t="n"/>
      <c r="J143" s="14">
        <f>IF(ISBLANK($H143),"",MAX(0,$H143-IF(ISBLANK($I143),0,$I143)))</f>
        <v/>
      </c>
      <c r="K143" s="11" t="n"/>
      <c r="L143" s="16" t="n"/>
      <c r="M143" s="16" t="n"/>
      <c r="N143" s="11" t="n"/>
    </row>
    <row r="144">
      <c r="A144" s="11" t="n"/>
      <c r="B144" s="11" t="n"/>
      <c r="C144" s="16" t="n"/>
      <c r="D144" s="16" t="n"/>
      <c r="E144" s="14" t="n"/>
      <c r="F144" s="17" t="n"/>
      <c r="G144" s="14">
        <f>IF(ISBLANK($E144),"",ROUND($E144*$F144,0))</f>
        <v/>
      </c>
      <c r="H144" s="14">
        <f>IF(ISBLANK($E144),"",$E144+$G144)</f>
        <v/>
      </c>
      <c r="I144" s="14" t="n"/>
      <c r="J144" s="14">
        <f>IF(ISBLANK($H144),"",MAX(0,$H144-IF(ISBLANK($I144),0,$I144)))</f>
        <v/>
      </c>
      <c r="K144" s="11" t="n"/>
      <c r="L144" s="16" t="n"/>
      <c r="M144" s="16" t="n"/>
      <c r="N144" s="11" t="n"/>
    </row>
    <row r="145">
      <c r="A145" s="11" t="n"/>
      <c r="B145" s="11" t="n"/>
      <c r="C145" s="16" t="n"/>
      <c r="D145" s="16" t="n"/>
      <c r="E145" s="14" t="n"/>
      <c r="F145" s="17" t="n"/>
      <c r="G145" s="14">
        <f>IF(ISBLANK($E145),"",ROUND($E145*$F145,0))</f>
        <v/>
      </c>
      <c r="H145" s="14">
        <f>IF(ISBLANK($E145),"",$E145+$G145)</f>
        <v/>
      </c>
      <c r="I145" s="14" t="n"/>
      <c r="J145" s="14">
        <f>IF(ISBLANK($H145),"",MAX(0,$H145-IF(ISBLANK($I145),0,$I145)))</f>
        <v/>
      </c>
      <c r="K145" s="11" t="n"/>
      <c r="L145" s="16" t="n"/>
      <c r="M145" s="16" t="n"/>
      <c r="N145" s="11" t="n"/>
    </row>
    <row r="146">
      <c r="A146" s="11" t="n"/>
      <c r="B146" s="11" t="n"/>
      <c r="C146" s="16" t="n"/>
      <c r="D146" s="16" t="n"/>
      <c r="E146" s="14" t="n"/>
      <c r="F146" s="17" t="n"/>
      <c r="G146" s="14">
        <f>IF(ISBLANK($E146),"",ROUND($E146*$F146,0))</f>
        <v/>
      </c>
      <c r="H146" s="14">
        <f>IF(ISBLANK($E146),"",$E146+$G146)</f>
        <v/>
      </c>
      <c r="I146" s="14" t="n"/>
      <c r="J146" s="14">
        <f>IF(ISBLANK($H146),"",MAX(0,$H146-IF(ISBLANK($I146),0,$I146)))</f>
        <v/>
      </c>
      <c r="K146" s="11" t="n"/>
      <c r="L146" s="16" t="n"/>
      <c r="M146" s="16" t="n"/>
      <c r="N146" s="11" t="n"/>
    </row>
    <row r="147">
      <c r="A147" s="11" t="n"/>
      <c r="B147" s="11" t="n"/>
      <c r="C147" s="16" t="n"/>
      <c r="D147" s="16" t="n"/>
      <c r="E147" s="14" t="n"/>
      <c r="F147" s="17" t="n"/>
      <c r="G147" s="14">
        <f>IF(ISBLANK($E147),"",ROUND($E147*$F147,0))</f>
        <v/>
      </c>
      <c r="H147" s="14">
        <f>IF(ISBLANK($E147),"",$E147+$G147)</f>
        <v/>
      </c>
      <c r="I147" s="14" t="n"/>
      <c r="J147" s="14">
        <f>IF(ISBLANK($H147),"",MAX(0,$H147-IF(ISBLANK($I147),0,$I147)))</f>
        <v/>
      </c>
      <c r="K147" s="11" t="n"/>
      <c r="L147" s="16" t="n"/>
      <c r="M147" s="16" t="n"/>
      <c r="N147" s="11" t="n"/>
    </row>
    <row r="148">
      <c r="A148" s="11" t="n"/>
      <c r="B148" s="11" t="n"/>
      <c r="C148" s="16" t="n"/>
      <c r="D148" s="16" t="n"/>
      <c r="E148" s="14" t="n"/>
      <c r="F148" s="17" t="n"/>
      <c r="G148" s="14">
        <f>IF(ISBLANK($E148),"",ROUND($E148*$F148,0))</f>
        <v/>
      </c>
      <c r="H148" s="14">
        <f>IF(ISBLANK($E148),"",$E148+$G148)</f>
        <v/>
      </c>
      <c r="I148" s="14" t="n"/>
      <c r="J148" s="14">
        <f>IF(ISBLANK($H148),"",MAX(0,$H148-IF(ISBLANK($I148),0,$I148)))</f>
        <v/>
      </c>
      <c r="K148" s="11" t="n"/>
      <c r="L148" s="16" t="n"/>
      <c r="M148" s="16" t="n"/>
      <c r="N148" s="11" t="n"/>
    </row>
    <row r="149">
      <c r="A149" s="11" t="n"/>
      <c r="B149" s="11" t="n"/>
      <c r="C149" s="16" t="n"/>
      <c r="D149" s="16" t="n"/>
      <c r="E149" s="14" t="n"/>
      <c r="F149" s="17" t="n"/>
      <c r="G149" s="14">
        <f>IF(ISBLANK($E149),"",ROUND($E149*$F149,0))</f>
        <v/>
      </c>
      <c r="H149" s="14">
        <f>IF(ISBLANK($E149),"",$E149+$G149)</f>
        <v/>
      </c>
      <c r="I149" s="14" t="n"/>
      <c r="J149" s="14">
        <f>IF(ISBLANK($H149),"",MAX(0,$H149-IF(ISBLANK($I149),0,$I149)))</f>
        <v/>
      </c>
      <c r="K149" s="11" t="n"/>
      <c r="L149" s="16" t="n"/>
      <c r="M149" s="16" t="n"/>
      <c r="N149" s="11" t="n"/>
    </row>
    <row r="150">
      <c r="A150" s="11" t="n"/>
      <c r="B150" s="11" t="n"/>
      <c r="C150" s="16" t="n"/>
      <c r="D150" s="16" t="n"/>
      <c r="E150" s="14" t="n"/>
      <c r="F150" s="17" t="n"/>
      <c r="G150" s="14">
        <f>IF(ISBLANK($E150),"",ROUND($E150*$F150,0))</f>
        <v/>
      </c>
      <c r="H150" s="14">
        <f>IF(ISBLANK($E150),"",$E150+$G150)</f>
        <v/>
      </c>
      <c r="I150" s="14" t="n"/>
      <c r="J150" s="14">
        <f>IF(ISBLANK($H150),"",MAX(0,$H150-IF(ISBLANK($I150),0,$I150)))</f>
        <v/>
      </c>
      <c r="K150" s="11" t="n"/>
      <c r="L150" s="16" t="n"/>
      <c r="M150" s="16" t="n"/>
      <c r="N150" s="11" t="n"/>
    </row>
    <row r="151">
      <c r="A151" s="11" t="n"/>
      <c r="B151" s="11" t="n"/>
      <c r="C151" s="16" t="n"/>
      <c r="D151" s="16" t="n"/>
      <c r="E151" s="14" t="n"/>
      <c r="F151" s="17" t="n"/>
      <c r="G151" s="14">
        <f>IF(ISBLANK($E151),"",ROUND($E151*$F151,0))</f>
        <v/>
      </c>
      <c r="H151" s="14">
        <f>IF(ISBLANK($E151),"",$E151+$G151)</f>
        <v/>
      </c>
      <c r="I151" s="14" t="n"/>
      <c r="J151" s="14">
        <f>IF(ISBLANK($H151),"",MAX(0,$H151-IF(ISBLANK($I151),0,$I151)))</f>
        <v/>
      </c>
      <c r="K151" s="11" t="n"/>
      <c r="L151" s="16" t="n"/>
      <c r="M151" s="16" t="n"/>
      <c r="N151" s="11" t="n"/>
    </row>
    <row r="152">
      <c r="A152" s="11" t="n"/>
      <c r="B152" s="11" t="n"/>
      <c r="C152" s="16" t="n"/>
      <c r="D152" s="16" t="n"/>
      <c r="E152" s="14" t="n"/>
      <c r="F152" s="17" t="n"/>
      <c r="G152" s="14">
        <f>IF(ISBLANK($E152),"",ROUND($E152*$F152,0))</f>
        <v/>
      </c>
      <c r="H152" s="14">
        <f>IF(ISBLANK($E152),"",$E152+$G152)</f>
        <v/>
      </c>
      <c r="I152" s="14" t="n"/>
      <c r="J152" s="14">
        <f>IF(ISBLANK($H152),"",MAX(0,$H152-IF(ISBLANK($I152),0,$I152)))</f>
        <v/>
      </c>
      <c r="K152" s="11" t="n"/>
      <c r="L152" s="16" t="n"/>
      <c r="M152" s="16" t="n"/>
      <c r="N152" s="11" t="n"/>
    </row>
    <row r="153">
      <c r="A153" s="11" t="n"/>
      <c r="B153" s="11" t="n"/>
      <c r="C153" s="16" t="n"/>
      <c r="D153" s="16" t="n"/>
      <c r="E153" s="14" t="n"/>
      <c r="F153" s="17" t="n"/>
      <c r="G153" s="14">
        <f>IF(ISBLANK($E153),"",ROUND($E153*$F153,0))</f>
        <v/>
      </c>
      <c r="H153" s="14">
        <f>IF(ISBLANK($E153),"",$E153+$G153)</f>
        <v/>
      </c>
      <c r="I153" s="14" t="n"/>
      <c r="J153" s="14">
        <f>IF(ISBLANK($H153),"",MAX(0,$H153-IF(ISBLANK($I153),0,$I153)))</f>
        <v/>
      </c>
      <c r="K153" s="11" t="n"/>
      <c r="L153" s="16" t="n"/>
      <c r="M153" s="16" t="n"/>
      <c r="N153" s="11" t="n"/>
    </row>
    <row r="154">
      <c r="A154" s="11" t="n"/>
      <c r="B154" s="11" t="n"/>
      <c r="C154" s="16" t="n"/>
      <c r="D154" s="16" t="n"/>
      <c r="E154" s="14" t="n"/>
      <c r="F154" s="17" t="n"/>
      <c r="G154" s="14">
        <f>IF(ISBLANK($E154),"",ROUND($E154*$F154,0))</f>
        <v/>
      </c>
      <c r="H154" s="14">
        <f>IF(ISBLANK($E154),"",$E154+$G154)</f>
        <v/>
      </c>
      <c r="I154" s="14" t="n"/>
      <c r="J154" s="14">
        <f>IF(ISBLANK($H154),"",MAX(0,$H154-IF(ISBLANK($I154),0,$I154)))</f>
        <v/>
      </c>
      <c r="K154" s="11" t="n"/>
      <c r="L154" s="16" t="n"/>
      <c r="M154" s="16" t="n"/>
      <c r="N154" s="11" t="n"/>
    </row>
    <row r="155">
      <c r="A155" s="11" t="n"/>
      <c r="B155" s="11" t="n"/>
      <c r="C155" s="16" t="n"/>
      <c r="D155" s="16" t="n"/>
      <c r="E155" s="14" t="n"/>
      <c r="F155" s="17" t="n"/>
      <c r="G155" s="14">
        <f>IF(ISBLANK($E155),"",ROUND($E155*$F155,0))</f>
        <v/>
      </c>
      <c r="H155" s="14">
        <f>IF(ISBLANK($E155),"",$E155+$G155)</f>
        <v/>
      </c>
      <c r="I155" s="14" t="n"/>
      <c r="J155" s="14">
        <f>IF(ISBLANK($H155),"",MAX(0,$H155-IF(ISBLANK($I155),0,$I155)))</f>
        <v/>
      </c>
      <c r="K155" s="11" t="n"/>
      <c r="L155" s="16" t="n"/>
      <c r="M155" s="16" t="n"/>
      <c r="N155" s="11" t="n"/>
    </row>
    <row r="156">
      <c r="A156" s="11" t="n"/>
      <c r="B156" s="11" t="n"/>
      <c r="C156" s="16" t="n"/>
      <c r="D156" s="16" t="n"/>
      <c r="E156" s="14" t="n"/>
      <c r="F156" s="17" t="n"/>
      <c r="G156" s="14">
        <f>IF(ISBLANK($E156),"",ROUND($E156*$F156,0))</f>
        <v/>
      </c>
      <c r="H156" s="14">
        <f>IF(ISBLANK($E156),"",$E156+$G156)</f>
        <v/>
      </c>
      <c r="I156" s="14" t="n"/>
      <c r="J156" s="14">
        <f>IF(ISBLANK($H156),"",MAX(0,$H156-IF(ISBLANK($I156),0,$I156)))</f>
        <v/>
      </c>
      <c r="K156" s="11" t="n"/>
      <c r="L156" s="16" t="n"/>
      <c r="M156" s="16" t="n"/>
      <c r="N156" s="11" t="n"/>
    </row>
    <row r="157">
      <c r="A157" s="11" t="n"/>
      <c r="B157" s="11" t="n"/>
      <c r="C157" s="16" t="n"/>
      <c r="D157" s="16" t="n"/>
      <c r="E157" s="14" t="n"/>
      <c r="F157" s="17" t="n"/>
      <c r="G157" s="14">
        <f>IF(ISBLANK($E157),"",ROUND($E157*$F157,0))</f>
        <v/>
      </c>
      <c r="H157" s="14">
        <f>IF(ISBLANK($E157),"",$E157+$G157)</f>
        <v/>
      </c>
      <c r="I157" s="14" t="n"/>
      <c r="J157" s="14">
        <f>IF(ISBLANK($H157),"",MAX(0,$H157-IF(ISBLANK($I157),0,$I157)))</f>
        <v/>
      </c>
      <c r="K157" s="11" t="n"/>
      <c r="L157" s="16" t="n"/>
      <c r="M157" s="16" t="n"/>
      <c r="N157" s="11" t="n"/>
    </row>
    <row r="158">
      <c r="A158" s="11" t="n"/>
      <c r="B158" s="11" t="n"/>
      <c r="C158" s="16" t="n"/>
      <c r="D158" s="16" t="n"/>
      <c r="E158" s="14" t="n"/>
      <c r="F158" s="17" t="n"/>
      <c r="G158" s="14">
        <f>IF(ISBLANK($E158),"",ROUND($E158*$F158,0))</f>
        <v/>
      </c>
      <c r="H158" s="14">
        <f>IF(ISBLANK($E158),"",$E158+$G158)</f>
        <v/>
      </c>
      <c r="I158" s="14" t="n"/>
      <c r="J158" s="14">
        <f>IF(ISBLANK($H158),"",MAX(0,$H158-IF(ISBLANK($I158),0,$I158)))</f>
        <v/>
      </c>
      <c r="K158" s="11" t="n"/>
      <c r="L158" s="16" t="n"/>
      <c r="M158" s="16" t="n"/>
      <c r="N158" s="11" t="n"/>
    </row>
    <row r="159">
      <c r="A159" s="11" t="n"/>
      <c r="B159" s="11" t="n"/>
      <c r="C159" s="16" t="n"/>
      <c r="D159" s="16" t="n"/>
      <c r="E159" s="14" t="n"/>
      <c r="F159" s="17" t="n"/>
      <c r="G159" s="14">
        <f>IF(ISBLANK($E159),"",ROUND($E159*$F159,0))</f>
        <v/>
      </c>
      <c r="H159" s="14">
        <f>IF(ISBLANK($E159),"",$E159+$G159)</f>
        <v/>
      </c>
      <c r="I159" s="14" t="n"/>
      <c r="J159" s="14">
        <f>IF(ISBLANK($H159),"",MAX(0,$H159-IF(ISBLANK($I159),0,$I159)))</f>
        <v/>
      </c>
      <c r="K159" s="11" t="n"/>
      <c r="L159" s="16" t="n"/>
      <c r="M159" s="16" t="n"/>
      <c r="N159" s="11" t="n"/>
    </row>
    <row r="160">
      <c r="A160" s="11" t="n"/>
      <c r="B160" s="11" t="n"/>
      <c r="C160" s="16" t="n"/>
      <c r="D160" s="16" t="n"/>
      <c r="E160" s="14" t="n"/>
      <c r="F160" s="17" t="n"/>
      <c r="G160" s="14">
        <f>IF(ISBLANK($E160),"",ROUND($E160*$F160,0))</f>
        <v/>
      </c>
      <c r="H160" s="14">
        <f>IF(ISBLANK($E160),"",$E160+$G160)</f>
        <v/>
      </c>
      <c r="I160" s="14" t="n"/>
      <c r="J160" s="14">
        <f>IF(ISBLANK($H160),"",MAX(0,$H160-IF(ISBLANK($I160),0,$I160)))</f>
        <v/>
      </c>
      <c r="K160" s="11" t="n"/>
      <c r="L160" s="16" t="n"/>
      <c r="M160" s="16" t="n"/>
      <c r="N160" s="11" t="n"/>
    </row>
    <row r="161">
      <c r="A161" s="11" t="n"/>
      <c r="B161" s="11" t="n"/>
      <c r="C161" s="16" t="n"/>
      <c r="D161" s="16" t="n"/>
      <c r="E161" s="14" t="n"/>
      <c r="F161" s="17" t="n"/>
      <c r="G161" s="14">
        <f>IF(ISBLANK($E161),"",ROUND($E161*$F161,0))</f>
        <v/>
      </c>
      <c r="H161" s="14">
        <f>IF(ISBLANK($E161),"",$E161+$G161)</f>
        <v/>
      </c>
      <c r="I161" s="14" t="n"/>
      <c r="J161" s="14">
        <f>IF(ISBLANK($H161),"",MAX(0,$H161-IF(ISBLANK($I161),0,$I161)))</f>
        <v/>
      </c>
      <c r="K161" s="11" t="n"/>
      <c r="L161" s="16" t="n"/>
      <c r="M161" s="16" t="n"/>
      <c r="N161" s="11" t="n"/>
    </row>
    <row r="162">
      <c r="A162" s="11" t="n"/>
      <c r="B162" s="11" t="n"/>
      <c r="C162" s="16" t="n"/>
      <c r="D162" s="16" t="n"/>
      <c r="E162" s="14" t="n"/>
      <c r="F162" s="17" t="n"/>
      <c r="G162" s="14">
        <f>IF(ISBLANK($E162),"",ROUND($E162*$F162,0))</f>
        <v/>
      </c>
      <c r="H162" s="14">
        <f>IF(ISBLANK($E162),"",$E162+$G162)</f>
        <v/>
      </c>
      <c r="I162" s="14" t="n"/>
      <c r="J162" s="14">
        <f>IF(ISBLANK($H162),"",MAX(0,$H162-IF(ISBLANK($I162),0,$I162)))</f>
        <v/>
      </c>
      <c r="K162" s="11" t="n"/>
      <c r="L162" s="16" t="n"/>
      <c r="M162" s="16" t="n"/>
      <c r="N162" s="11" t="n"/>
    </row>
    <row r="163">
      <c r="A163" s="11" t="n"/>
      <c r="B163" s="11" t="n"/>
      <c r="C163" s="16" t="n"/>
      <c r="D163" s="16" t="n"/>
      <c r="E163" s="14" t="n"/>
      <c r="F163" s="17" t="n"/>
      <c r="G163" s="14">
        <f>IF(ISBLANK($E163),"",ROUND($E163*$F163,0))</f>
        <v/>
      </c>
      <c r="H163" s="14">
        <f>IF(ISBLANK($E163),"",$E163+$G163)</f>
        <v/>
      </c>
      <c r="I163" s="14" t="n"/>
      <c r="J163" s="14">
        <f>IF(ISBLANK($H163),"",MAX(0,$H163-IF(ISBLANK($I163),0,$I163)))</f>
        <v/>
      </c>
      <c r="K163" s="11" t="n"/>
      <c r="L163" s="16" t="n"/>
      <c r="M163" s="16" t="n"/>
      <c r="N163" s="11" t="n"/>
    </row>
    <row r="164">
      <c r="A164" s="11" t="n"/>
      <c r="B164" s="11" t="n"/>
      <c r="C164" s="16" t="n"/>
      <c r="D164" s="16" t="n"/>
      <c r="E164" s="14" t="n"/>
      <c r="F164" s="17" t="n"/>
      <c r="G164" s="14">
        <f>IF(ISBLANK($E164),"",ROUND($E164*$F164,0))</f>
        <v/>
      </c>
      <c r="H164" s="14">
        <f>IF(ISBLANK($E164),"",$E164+$G164)</f>
        <v/>
      </c>
      <c r="I164" s="14" t="n"/>
      <c r="J164" s="14">
        <f>IF(ISBLANK($H164),"",MAX(0,$H164-IF(ISBLANK($I164),0,$I164)))</f>
        <v/>
      </c>
      <c r="K164" s="11" t="n"/>
      <c r="L164" s="16" t="n"/>
      <c r="M164" s="16" t="n"/>
      <c r="N164" s="11" t="n"/>
    </row>
    <row r="165">
      <c r="A165" s="11" t="n"/>
      <c r="B165" s="11" t="n"/>
      <c r="C165" s="16" t="n"/>
      <c r="D165" s="16" t="n"/>
      <c r="E165" s="14" t="n"/>
      <c r="F165" s="17" t="n"/>
      <c r="G165" s="14">
        <f>IF(ISBLANK($E165),"",ROUND($E165*$F165,0))</f>
        <v/>
      </c>
      <c r="H165" s="14">
        <f>IF(ISBLANK($E165),"",$E165+$G165)</f>
        <v/>
      </c>
      <c r="I165" s="14" t="n"/>
      <c r="J165" s="14">
        <f>IF(ISBLANK($H165),"",MAX(0,$H165-IF(ISBLANK($I165),0,$I165)))</f>
        <v/>
      </c>
      <c r="K165" s="11" t="n"/>
      <c r="L165" s="16" t="n"/>
      <c r="M165" s="16" t="n"/>
      <c r="N165" s="11" t="n"/>
    </row>
    <row r="166">
      <c r="A166" s="11" t="n"/>
      <c r="B166" s="11" t="n"/>
      <c r="C166" s="16" t="n"/>
      <c r="D166" s="16" t="n"/>
      <c r="E166" s="14" t="n"/>
      <c r="F166" s="17" t="n"/>
      <c r="G166" s="14">
        <f>IF(ISBLANK($E166),"",ROUND($E166*$F166,0))</f>
        <v/>
      </c>
      <c r="H166" s="14">
        <f>IF(ISBLANK($E166),"",$E166+$G166)</f>
        <v/>
      </c>
      <c r="I166" s="14" t="n"/>
      <c r="J166" s="14">
        <f>IF(ISBLANK($H166),"",MAX(0,$H166-IF(ISBLANK($I166),0,$I166)))</f>
        <v/>
      </c>
      <c r="K166" s="11" t="n"/>
      <c r="L166" s="16" t="n"/>
      <c r="M166" s="16" t="n"/>
      <c r="N166" s="11" t="n"/>
    </row>
    <row r="167">
      <c r="A167" s="11" t="n"/>
      <c r="B167" s="11" t="n"/>
      <c r="C167" s="16" t="n"/>
      <c r="D167" s="16" t="n"/>
      <c r="E167" s="14" t="n"/>
      <c r="F167" s="17" t="n"/>
      <c r="G167" s="14">
        <f>IF(ISBLANK($E167),"",ROUND($E167*$F167,0))</f>
        <v/>
      </c>
      <c r="H167" s="14">
        <f>IF(ISBLANK($E167),"",$E167+$G167)</f>
        <v/>
      </c>
      <c r="I167" s="14" t="n"/>
      <c r="J167" s="14">
        <f>IF(ISBLANK($H167),"",MAX(0,$H167-IF(ISBLANK($I167),0,$I167)))</f>
        <v/>
      </c>
      <c r="K167" s="11" t="n"/>
      <c r="L167" s="16" t="n"/>
      <c r="M167" s="16" t="n"/>
      <c r="N167" s="11" t="n"/>
    </row>
    <row r="168">
      <c r="A168" s="11" t="n"/>
      <c r="B168" s="11" t="n"/>
      <c r="C168" s="16" t="n"/>
      <c r="D168" s="16" t="n"/>
      <c r="E168" s="14" t="n"/>
      <c r="F168" s="17" t="n"/>
      <c r="G168" s="14">
        <f>IF(ISBLANK($E168),"",ROUND($E168*$F168,0))</f>
        <v/>
      </c>
      <c r="H168" s="14">
        <f>IF(ISBLANK($E168),"",$E168+$G168)</f>
        <v/>
      </c>
      <c r="I168" s="14" t="n"/>
      <c r="J168" s="14">
        <f>IF(ISBLANK($H168),"",MAX(0,$H168-IF(ISBLANK($I168),0,$I168)))</f>
        <v/>
      </c>
      <c r="K168" s="11" t="n"/>
      <c r="L168" s="16" t="n"/>
      <c r="M168" s="16" t="n"/>
      <c r="N168" s="11" t="n"/>
    </row>
    <row r="169">
      <c r="A169" s="11" t="n"/>
      <c r="B169" s="11" t="n"/>
      <c r="C169" s="16" t="n"/>
      <c r="D169" s="16" t="n"/>
      <c r="E169" s="14" t="n"/>
      <c r="F169" s="17" t="n"/>
      <c r="G169" s="14">
        <f>IF(ISBLANK($E169),"",ROUND($E169*$F169,0))</f>
        <v/>
      </c>
      <c r="H169" s="14">
        <f>IF(ISBLANK($E169),"",$E169+$G169)</f>
        <v/>
      </c>
      <c r="I169" s="14" t="n"/>
      <c r="J169" s="14">
        <f>IF(ISBLANK($H169),"",MAX(0,$H169-IF(ISBLANK($I169),0,$I169)))</f>
        <v/>
      </c>
      <c r="K169" s="11" t="n"/>
      <c r="L169" s="16" t="n"/>
      <c r="M169" s="16" t="n"/>
      <c r="N169" s="11" t="n"/>
    </row>
    <row r="170">
      <c r="A170" s="11" t="n"/>
      <c r="B170" s="11" t="n"/>
      <c r="C170" s="16" t="n"/>
      <c r="D170" s="16" t="n"/>
      <c r="E170" s="14" t="n"/>
      <c r="F170" s="17" t="n"/>
      <c r="G170" s="14">
        <f>IF(ISBLANK($E170),"",ROUND($E170*$F170,0))</f>
        <v/>
      </c>
      <c r="H170" s="14">
        <f>IF(ISBLANK($E170),"",$E170+$G170)</f>
        <v/>
      </c>
      <c r="I170" s="14" t="n"/>
      <c r="J170" s="14">
        <f>IF(ISBLANK($H170),"",MAX(0,$H170-IF(ISBLANK($I170),0,$I170)))</f>
        <v/>
      </c>
      <c r="K170" s="11" t="n"/>
      <c r="L170" s="16" t="n"/>
      <c r="M170" s="16" t="n"/>
      <c r="N170" s="11" t="n"/>
    </row>
    <row r="171">
      <c r="A171" s="11" t="n"/>
      <c r="B171" s="11" t="n"/>
      <c r="C171" s="16" t="n"/>
      <c r="D171" s="16" t="n"/>
      <c r="E171" s="14" t="n"/>
      <c r="F171" s="17" t="n"/>
      <c r="G171" s="14">
        <f>IF(ISBLANK($E171),"",ROUND($E171*$F171,0))</f>
        <v/>
      </c>
      <c r="H171" s="14">
        <f>IF(ISBLANK($E171),"",$E171+$G171)</f>
        <v/>
      </c>
      <c r="I171" s="14" t="n"/>
      <c r="J171" s="14">
        <f>IF(ISBLANK($H171),"",MAX(0,$H171-IF(ISBLANK($I171),0,$I171)))</f>
        <v/>
      </c>
      <c r="K171" s="11" t="n"/>
      <c r="L171" s="16" t="n"/>
      <c r="M171" s="16" t="n"/>
      <c r="N171" s="11" t="n"/>
    </row>
    <row r="172">
      <c r="A172" s="11" t="n"/>
      <c r="B172" s="11" t="n"/>
      <c r="C172" s="16" t="n"/>
      <c r="D172" s="16" t="n"/>
      <c r="E172" s="14" t="n"/>
      <c r="F172" s="17" t="n"/>
      <c r="G172" s="14">
        <f>IF(ISBLANK($E172),"",ROUND($E172*$F172,0))</f>
        <v/>
      </c>
      <c r="H172" s="14">
        <f>IF(ISBLANK($E172),"",$E172+$G172)</f>
        <v/>
      </c>
      <c r="I172" s="14" t="n"/>
      <c r="J172" s="14">
        <f>IF(ISBLANK($H172),"",MAX(0,$H172-IF(ISBLANK($I172),0,$I172)))</f>
        <v/>
      </c>
      <c r="K172" s="11" t="n"/>
      <c r="L172" s="16" t="n"/>
      <c r="M172" s="16" t="n"/>
      <c r="N172" s="11" t="n"/>
    </row>
    <row r="173">
      <c r="A173" s="11" t="n"/>
      <c r="B173" s="11" t="n"/>
      <c r="C173" s="16" t="n"/>
      <c r="D173" s="16" t="n"/>
      <c r="E173" s="14" t="n"/>
      <c r="F173" s="17" t="n"/>
      <c r="G173" s="14">
        <f>IF(ISBLANK($E173),"",ROUND($E173*$F173,0))</f>
        <v/>
      </c>
      <c r="H173" s="14">
        <f>IF(ISBLANK($E173),"",$E173+$G173)</f>
        <v/>
      </c>
      <c r="I173" s="14" t="n"/>
      <c r="J173" s="14">
        <f>IF(ISBLANK($H173),"",MAX(0,$H173-IF(ISBLANK($I173),0,$I173)))</f>
        <v/>
      </c>
      <c r="K173" s="11" t="n"/>
      <c r="L173" s="16" t="n"/>
      <c r="M173" s="16" t="n"/>
      <c r="N173" s="11" t="n"/>
    </row>
    <row r="174">
      <c r="A174" s="11" t="n"/>
      <c r="B174" s="11" t="n"/>
      <c r="C174" s="16" t="n"/>
      <c r="D174" s="16" t="n"/>
      <c r="E174" s="14" t="n"/>
      <c r="F174" s="17" t="n"/>
      <c r="G174" s="14">
        <f>IF(ISBLANK($E174),"",ROUND($E174*$F174,0))</f>
        <v/>
      </c>
      <c r="H174" s="14">
        <f>IF(ISBLANK($E174),"",$E174+$G174)</f>
        <v/>
      </c>
      <c r="I174" s="14" t="n"/>
      <c r="J174" s="14">
        <f>IF(ISBLANK($H174),"",MAX(0,$H174-IF(ISBLANK($I174),0,$I174)))</f>
        <v/>
      </c>
      <c r="K174" s="11" t="n"/>
      <c r="L174" s="16" t="n"/>
      <c r="M174" s="16" t="n"/>
      <c r="N174" s="11" t="n"/>
    </row>
    <row r="175">
      <c r="A175" s="11" t="n"/>
      <c r="B175" s="11" t="n"/>
      <c r="C175" s="16" t="n"/>
      <c r="D175" s="16" t="n"/>
      <c r="E175" s="14" t="n"/>
      <c r="F175" s="17" t="n"/>
      <c r="G175" s="14">
        <f>IF(ISBLANK($E175),"",ROUND($E175*$F175,0))</f>
        <v/>
      </c>
      <c r="H175" s="14">
        <f>IF(ISBLANK($E175),"",$E175+$G175)</f>
        <v/>
      </c>
      <c r="I175" s="14" t="n"/>
      <c r="J175" s="14">
        <f>IF(ISBLANK($H175),"",MAX(0,$H175-IF(ISBLANK($I175),0,$I175)))</f>
        <v/>
      </c>
      <c r="K175" s="11" t="n"/>
      <c r="L175" s="16" t="n"/>
      <c r="M175" s="16" t="n"/>
      <c r="N175" s="11" t="n"/>
    </row>
    <row r="176">
      <c r="A176" s="11" t="n"/>
      <c r="B176" s="11" t="n"/>
      <c r="C176" s="16" t="n"/>
      <c r="D176" s="16" t="n"/>
      <c r="E176" s="14" t="n"/>
      <c r="F176" s="17" t="n"/>
      <c r="G176" s="14">
        <f>IF(ISBLANK($E176),"",ROUND($E176*$F176,0))</f>
        <v/>
      </c>
      <c r="H176" s="14">
        <f>IF(ISBLANK($E176),"",$E176+$G176)</f>
        <v/>
      </c>
      <c r="I176" s="14" t="n"/>
      <c r="J176" s="14">
        <f>IF(ISBLANK($H176),"",MAX(0,$H176-IF(ISBLANK($I176),0,$I176)))</f>
        <v/>
      </c>
      <c r="K176" s="11" t="n"/>
      <c r="L176" s="16" t="n"/>
      <c r="M176" s="16" t="n"/>
      <c r="N176" s="11" t="n"/>
    </row>
    <row r="177">
      <c r="A177" s="11" t="n"/>
      <c r="B177" s="11" t="n"/>
      <c r="C177" s="16" t="n"/>
      <c r="D177" s="16" t="n"/>
      <c r="E177" s="14" t="n"/>
      <c r="F177" s="17" t="n"/>
      <c r="G177" s="14">
        <f>IF(ISBLANK($E177),"",ROUND($E177*$F177,0))</f>
        <v/>
      </c>
      <c r="H177" s="14">
        <f>IF(ISBLANK($E177),"",$E177+$G177)</f>
        <v/>
      </c>
      <c r="I177" s="14" t="n"/>
      <c r="J177" s="14">
        <f>IF(ISBLANK($H177),"",MAX(0,$H177-IF(ISBLANK($I177),0,$I177)))</f>
        <v/>
      </c>
      <c r="K177" s="11" t="n"/>
      <c r="L177" s="16" t="n"/>
      <c r="M177" s="16" t="n"/>
      <c r="N177" s="11" t="n"/>
    </row>
    <row r="178">
      <c r="A178" s="11" t="n"/>
      <c r="B178" s="11" t="n"/>
      <c r="C178" s="16" t="n"/>
      <c r="D178" s="16" t="n"/>
      <c r="E178" s="14" t="n"/>
      <c r="F178" s="17" t="n"/>
      <c r="G178" s="14">
        <f>IF(ISBLANK($E178),"",ROUND($E178*$F178,0))</f>
        <v/>
      </c>
      <c r="H178" s="14">
        <f>IF(ISBLANK($E178),"",$E178+$G178)</f>
        <v/>
      </c>
      <c r="I178" s="14" t="n"/>
      <c r="J178" s="14">
        <f>IF(ISBLANK($H178),"",MAX(0,$H178-IF(ISBLANK($I178),0,$I178)))</f>
        <v/>
      </c>
      <c r="K178" s="11" t="n"/>
      <c r="L178" s="16" t="n"/>
      <c r="M178" s="16" t="n"/>
      <c r="N178" s="11" t="n"/>
    </row>
    <row r="179">
      <c r="A179" s="11" t="n"/>
      <c r="B179" s="11" t="n"/>
      <c r="C179" s="16" t="n"/>
      <c r="D179" s="16" t="n"/>
      <c r="E179" s="14" t="n"/>
      <c r="F179" s="17" t="n"/>
      <c r="G179" s="14">
        <f>IF(ISBLANK($E179),"",ROUND($E179*$F179,0))</f>
        <v/>
      </c>
      <c r="H179" s="14">
        <f>IF(ISBLANK($E179),"",$E179+$G179)</f>
        <v/>
      </c>
      <c r="I179" s="14" t="n"/>
      <c r="J179" s="14">
        <f>IF(ISBLANK($H179),"",MAX(0,$H179-IF(ISBLANK($I179),0,$I179)))</f>
        <v/>
      </c>
      <c r="K179" s="11" t="n"/>
      <c r="L179" s="16" t="n"/>
      <c r="M179" s="16" t="n"/>
      <c r="N179" s="11" t="n"/>
    </row>
    <row r="180">
      <c r="A180" s="11" t="n"/>
      <c r="B180" s="11" t="n"/>
      <c r="C180" s="16" t="n"/>
      <c r="D180" s="16" t="n"/>
      <c r="E180" s="14" t="n"/>
      <c r="F180" s="17" t="n"/>
      <c r="G180" s="14">
        <f>IF(ISBLANK($E180),"",ROUND($E180*$F180,0))</f>
        <v/>
      </c>
      <c r="H180" s="14">
        <f>IF(ISBLANK($E180),"",$E180+$G180)</f>
        <v/>
      </c>
      <c r="I180" s="14" t="n"/>
      <c r="J180" s="14">
        <f>IF(ISBLANK($H180),"",MAX(0,$H180-IF(ISBLANK($I180),0,$I180)))</f>
        <v/>
      </c>
      <c r="K180" s="11" t="n"/>
      <c r="L180" s="16" t="n"/>
      <c r="M180" s="16" t="n"/>
      <c r="N180" s="11" t="n"/>
    </row>
    <row r="181">
      <c r="A181" s="11" t="n"/>
      <c r="B181" s="11" t="n"/>
      <c r="C181" s="16" t="n"/>
      <c r="D181" s="16" t="n"/>
      <c r="E181" s="14" t="n"/>
      <c r="F181" s="17" t="n"/>
      <c r="G181" s="14">
        <f>IF(ISBLANK($E181),"",ROUND($E181*$F181,0))</f>
        <v/>
      </c>
      <c r="H181" s="14">
        <f>IF(ISBLANK($E181),"",$E181+$G181)</f>
        <v/>
      </c>
      <c r="I181" s="14" t="n"/>
      <c r="J181" s="14">
        <f>IF(ISBLANK($H181),"",MAX(0,$H181-IF(ISBLANK($I181),0,$I181)))</f>
        <v/>
      </c>
      <c r="K181" s="11" t="n"/>
      <c r="L181" s="16" t="n"/>
      <c r="M181" s="16" t="n"/>
      <c r="N181" s="11" t="n"/>
    </row>
    <row r="182">
      <c r="A182" s="11" t="n"/>
      <c r="B182" s="11" t="n"/>
      <c r="C182" s="16" t="n"/>
      <c r="D182" s="16" t="n"/>
      <c r="E182" s="14" t="n"/>
      <c r="F182" s="17" t="n"/>
      <c r="G182" s="14">
        <f>IF(ISBLANK($E182),"",ROUND($E182*$F182,0))</f>
        <v/>
      </c>
      <c r="H182" s="14">
        <f>IF(ISBLANK($E182),"",$E182+$G182)</f>
        <v/>
      </c>
      <c r="I182" s="14" t="n"/>
      <c r="J182" s="14">
        <f>IF(ISBLANK($H182),"",MAX(0,$H182-IF(ISBLANK($I182),0,$I182)))</f>
        <v/>
      </c>
      <c r="K182" s="11" t="n"/>
      <c r="L182" s="16" t="n"/>
      <c r="M182" s="16" t="n"/>
      <c r="N182" s="11" t="n"/>
    </row>
    <row r="183">
      <c r="A183" s="11" t="n"/>
      <c r="B183" s="11" t="n"/>
      <c r="C183" s="16" t="n"/>
      <c r="D183" s="16" t="n"/>
      <c r="E183" s="14" t="n"/>
      <c r="F183" s="17" t="n"/>
      <c r="G183" s="14">
        <f>IF(ISBLANK($E183),"",ROUND($E183*$F183,0))</f>
        <v/>
      </c>
      <c r="H183" s="14">
        <f>IF(ISBLANK($E183),"",$E183+$G183)</f>
        <v/>
      </c>
      <c r="I183" s="14" t="n"/>
      <c r="J183" s="14">
        <f>IF(ISBLANK($H183),"",MAX(0,$H183-IF(ISBLANK($I183),0,$I183)))</f>
        <v/>
      </c>
      <c r="K183" s="11" t="n"/>
      <c r="L183" s="16" t="n"/>
      <c r="M183" s="16" t="n"/>
      <c r="N183" s="11" t="n"/>
    </row>
    <row r="184">
      <c r="A184" s="11" t="n"/>
      <c r="B184" s="11" t="n"/>
      <c r="C184" s="16" t="n"/>
      <c r="D184" s="16" t="n"/>
      <c r="E184" s="14" t="n"/>
      <c r="F184" s="17" t="n"/>
      <c r="G184" s="14">
        <f>IF(ISBLANK($E184),"",ROUND($E184*$F184,0))</f>
        <v/>
      </c>
      <c r="H184" s="14">
        <f>IF(ISBLANK($E184),"",$E184+$G184)</f>
        <v/>
      </c>
      <c r="I184" s="14" t="n"/>
      <c r="J184" s="14">
        <f>IF(ISBLANK($H184),"",MAX(0,$H184-IF(ISBLANK($I184),0,$I184)))</f>
        <v/>
      </c>
      <c r="K184" s="11" t="n"/>
      <c r="L184" s="16" t="n"/>
      <c r="M184" s="16" t="n"/>
      <c r="N184" s="11" t="n"/>
    </row>
    <row r="185">
      <c r="A185" s="11" t="n"/>
      <c r="B185" s="11" t="n"/>
      <c r="C185" s="16" t="n"/>
      <c r="D185" s="16" t="n"/>
      <c r="E185" s="14" t="n"/>
      <c r="F185" s="17" t="n"/>
      <c r="G185" s="14">
        <f>IF(ISBLANK($E185),"",ROUND($E185*$F185,0))</f>
        <v/>
      </c>
      <c r="H185" s="14">
        <f>IF(ISBLANK($E185),"",$E185+$G185)</f>
        <v/>
      </c>
      <c r="I185" s="14" t="n"/>
      <c r="J185" s="14">
        <f>IF(ISBLANK($H185),"",MAX(0,$H185-IF(ISBLANK($I185),0,$I185)))</f>
        <v/>
      </c>
      <c r="K185" s="11" t="n"/>
      <c r="L185" s="16" t="n"/>
      <c r="M185" s="16" t="n"/>
      <c r="N185" s="11" t="n"/>
    </row>
    <row r="186">
      <c r="A186" s="11" t="n"/>
      <c r="B186" s="11" t="n"/>
      <c r="C186" s="16" t="n"/>
      <c r="D186" s="16" t="n"/>
      <c r="E186" s="14" t="n"/>
      <c r="F186" s="17" t="n"/>
      <c r="G186" s="14">
        <f>IF(ISBLANK($E186),"",ROUND($E186*$F186,0))</f>
        <v/>
      </c>
      <c r="H186" s="14">
        <f>IF(ISBLANK($E186),"",$E186+$G186)</f>
        <v/>
      </c>
      <c r="I186" s="14" t="n"/>
      <c r="J186" s="14">
        <f>IF(ISBLANK($H186),"",MAX(0,$H186-IF(ISBLANK($I186),0,$I186)))</f>
        <v/>
      </c>
      <c r="K186" s="11" t="n"/>
      <c r="L186" s="16" t="n"/>
      <c r="M186" s="16" t="n"/>
      <c r="N186" s="11" t="n"/>
    </row>
    <row r="187">
      <c r="A187" s="11" t="n"/>
      <c r="B187" s="11" t="n"/>
      <c r="C187" s="16" t="n"/>
      <c r="D187" s="16" t="n"/>
      <c r="E187" s="14" t="n"/>
      <c r="F187" s="17" t="n"/>
      <c r="G187" s="14">
        <f>IF(ISBLANK($E187),"",ROUND($E187*$F187,0))</f>
        <v/>
      </c>
      <c r="H187" s="14">
        <f>IF(ISBLANK($E187),"",$E187+$G187)</f>
        <v/>
      </c>
      <c r="I187" s="14" t="n"/>
      <c r="J187" s="14">
        <f>IF(ISBLANK($H187),"",MAX(0,$H187-IF(ISBLANK($I187),0,$I187)))</f>
        <v/>
      </c>
      <c r="K187" s="11" t="n"/>
      <c r="L187" s="16" t="n"/>
      <c r="M187" s="16" t="n"/>
      <c r="N187" s="11" t="n"/>
    </row>
    <row r="188">
      <c r="A188" s="11" t="n"/>
      <c r="B188" s="11" t="n"/>
      <c r="C188" s="16" t="n"/>
      <c r="D188" s="16" t="n"/>
      <c r="E188" s="14" t="n"/>
      <c r="F188" s="17" t="n"/>
      <c r="G188" s="14">
        <f>IF(ISBLANK($E188),"",ROUND($E188*$F188,0))</f>
        <v/>
      </c>
      <c r="H188" s="14">
        <f>IF(ISBLANK($E188),"",$E188+$G188)</f>
        <v/>
      </c>
      <c r="I188" s="14" t="n"/>
      <c r="J188" s="14">
        <f>IF(ISBLANK($H188),"",MAX(0,$H188-IF(ISBLANK($I188),0,$I188)))</f>
        <v/>
      </c>
      <c r="K188" s="11" t="n"/>
      <c r="L188" s="16" t="n"/>
      <c r="M188" s="16" t="n"/>
      <c r="N188" s="11" t="n"/>
    </row>
    <row r="189">
      <c r="A189" s="11" t="n"/>
      <c r="B189" s="11" t="n"/>
      <c r="C189" s="16" t="n"/>
      <c r="D189" s="16" t="n"/>
      <c r="E189" s="14" t="n"/>
      <c r="F189" s="17" t="n"/>
      <c r="G189" s="14">
        <f>IF(ISBLANK($E189),"",ROUND($E189*$F189,0))</f>
        <v/>
      </c>
      <c r="H189" s="14">
        <f>IF(ISBLANK($E189),"",$E189+$G189)</f>
        <v/>
      </c>
      <c r="I189" s="14" t="n"/>
      <c r="J189" s="14">
        <f>IF(ISBLANK($H189),"",MAX(0,$H189-IF(ISBLANK($I189),0,$I189)))</f>
        <v/>
      </c>
      <c r="K189" s="11" t="n"/>
      <c r="L189" s="16" t="n"/>
      <c r="M189" s="16" t="n"/>
      <c r="N189" s="11" t="n"/>
    </row>
    <row r="190">
      <c r="A190" s="11" t="n"/>
      <c r="B190" s="11" t="n"/>
      <c r="C190" s="16" t="n"/>
      <c r="D190" s="16" t="n"/>
      <c r="E190" s="14" t="n"/>
      <c r="F190" s="17" t="n"/>
      <c r="G190" s="14">
        <f>IF(ISBLANK($E190),"",ROUND($E190*$F190,0))</f>
        <v/>
      </c>
      <c r="H190" s="14">
        <f>IF(ISBLANK($E190),"",$E190+$G190)</f>
        <v/>
      </c>
      <c r="I190" s="14" t="n"/>
      <c r="J190" s="14">
        <f>IF(ISBLANK($H190),"",MAX(0,$H190-IF(ISBLANK($I190),0,$I190)))</f>
        <v/>
      </c>
      <c r="K190" s="11" t="n"/>
      <c r="L190" s="16" t="n"/>
      <c r="M190" s="16" t="n"/>
      <c r="N190" s="11" t="n"/>
    </row>
    <row r="191">
      <c r="A191" s="11" t="n"/>
      <c r="B191" s="11" t="n"/>
      <c r="C191" s="16" t="n"/>
      <c r="D191" s="16" t="n"/>
      <c r="E191" s="14" t="n"/>
      <c r="F191" s="17" t="n"/>
      <c r="G191" s="14">
        <f>IF(ISBLANK($E191),"",ROUND($E191*$F191,0))</f>
        <v/>
      </c>
      <c r="H191" s="14">
        <f>IF(ISBLANK($E191),"",$E191+$G191)</f>
        <v/>
      </c>
      <c r="I191" s="14" t="n"/>
      <c r="J191" s="14">
        <f>IF(ISBLANK($H191),"",MAX(0,$H191-IF(ISBLANK($I191),0,$I191)))</f>
        <v/>
      </c>
      <c r="K191" s="11" t="n"/>
      <c r="L191" s="16" t="n"/>
      <c r="M191" s="16" t="n"/>
      <c r="N191" s="11" t="n"/>
    </row>
    <row r="192">
      <c r="A192" s="11" t="n"/>
      <c r="B192" s="11" t="n"/>
      <c r="C192" s="16" t="n"/>
      <c r="D192" s="16" t="n"/>
      <c r="E192" s="14" t="n"/>
      <c r="F192" s="17" t="n"/>
      <c r="G192" s="14">
        <f>IF(ISBLANK($E192),"",ROUND($E192*$F192,0))</f>
        <v/>
      </c>
      <c r="H192" s="14">
        <f>IF(ISBLANK($E192),"",$E192+$G192)</f>
        <v/>
      </c>
      <c r="I192" s="14" t="n"/>
      <c r="J192" s="14">
        <f>IF(ISBLANK($H192),"",MAX(0,$H192-IF(ISBLANK($I192),0,$I192)))</f>
        <v/>
      </c>
      <c r="K192" s="11" t="n"/>
      <c r="L192" s="16" t="n"/>
      <c r="M192" s="16" t="n"/>
      <c r="N192" s="11" t="n"/>
    </row>
    <row r="193">
      <c r="A193" s="11" t="n"/>
      <c r="B193" s="11" t="n"/>
      <c r="C193" s="16" t="n"/>
      <c r="D193" s="16" t="n"/>
      <c r="E193" s="14" t="n"/>
      <c r="F193" s="17" t="n"/>
      <c r="G193" s="14">
        <f>IF(ISBLANK($E193),"",ROUND($E193*$F193,0))</f>
        <v/>
      </c>
      <c r="H193" s="14">
        <f>IF(ISBLANK($E193),"",$E193+$G193)</f>
        <v/>
      </c>
      <c r="I193" s="14" t="n"/>
      <c r="J193" s="14">
        <f>IF(ISBLANK($H193),"",MAX(0,$H193-IF(ISBLANK($I193),0,$I193)))</f>
        <v/>
      </c>
      <c r="K193" s="11" t="n"/>
      <c r="L193" s="16" t="n"/>
      <c r="M193" s="16" t="n"/>
      <c r="N193" s="11" t="n"/>
    </row>
    <row r="194">
      <c r="A194" s="11" t="n"/>
      <c r="B194" s="11" t="n"/>
      <c r="C194" s="16" t="n"/>
      <c r="D194" s="16" t="n"/>
      <c r="E194" s="14" t="n"/>
      <c r="F194" s="17" t="n"/>
      <c r="G194" s="14">
        <f>IF(ISBLANK($E194),"",ROUND($E194*$F194,0))</f>
        <v/>
      </c>
      <c r="H194" s="14">
        <f>IF(ISBLANK($E194),"",$E194+$G194)</f>
        <v/>
      </c>
      <c r="I194" s="14" t="n"/>
      <c r="J194" s="14">
        <f>IF(ISBLANK($H194),"",MAX(0,$H194-IF(ISBLANK($I194),0,$I194)))</f>
        <v/>
      </c>
      <c r="K194" s="11" t="n"/>
      <c r="L194" s="16" t="n"/>
      <c r="M194" s="16" t="n"/>
      <c r="N194" s="11" t="n"/>
    </row>
    <row r="195">
      <c r="A195" s="11" t="n"/>
      <c r="B195" s="11" t="n"/>
      <c r="C195" s="16" t="n"/>
      <c r="D195" s="16" t="n"/>
      <c r="E195" s="14" t="n"/>
      <c r="F195" s="17" t="n"/>
      <c r="G195" s="14">
        <f>IF(ISBLANK($E195),"",ROUND($E195*$F195,0))</f>
        <v/>
      </c>
      <c r="H195" s="14">
        <f>IF(ISBLANK($E195),"",$E195+$G195)</f>
        <v/>
      </c>
      <c r="I195" s="14" t="n"/>
      <c r="J195" s="14">
        <f>IF(ISBLANK($H195),"",MAX(0,$H195-IF(ISBLANK($I195),0,$I195)))</f>
        <v/>
      </c>
      <c r="K195" s="11" t="n"/>
      <c r="L195" s="16" t="n"/>
      <c r="M195" s="16" t="n"/>
      <c r="N195" s="11" t="n"/>
    </row>
    <row r="196">
      <c r="A196" s="11" t="n"/>
      <c r="B196" s="11" t="n"/>
      <c r="C196" s="16" t="n"/>
      <c r="D196" s="16" t="n"/>
      <c r="E196" s="14" t="n"/>
      <c r="F196" s="17" t="n"/>
      <c r="G196" s="14">
        <f>IF(ISBLANK($E196),"",ROUND($E196*$F196,0))</f>
        <v/>
      </c>
      <c r="H196" s="14">
        <f>IF(ISBLANK($E196),"",$E196+$G196)</f>
        <v/>
      </c>
      <c r="I196" s="14" t="n"/>
      <c r="J196" s="14">
        <f>IF(ISBLANK($H196),"",MAX(0,$H196-IF(ISBLANK($I196),0,$I196)))</f>
        <v/>
      </c>
      <c r="K196" s="11" t="n"/>
      <c r="L196" s="16" t="n"/>
      <c r="M196" s="16" t="n"/>
      <c r="N196" s="11" t="n"/>
    </row>
    <row r="197">
      <c r="A197" s="11" t="n"/>
      <c r="B197" s="11" t="n"/>
      <c r="C197" s="16" t="n"/>
      <c r="D197" s="16" t="n"/>
      <c r="E197" s="14" t="n"/>
      <c r="F197" s="17" t="n"/>
      <c r="G197" s="14">
        <f>IF(ISBLANK($E197),"",ROUND($E197*$F197,0))</f>
        <v/>
      </c>
      <c r="H197" s="14">
        <f>IF(ISBLANK($E197),"",$E197+$G197)</f>
        <v/>
      </c>
      <c r="I197" s="14" t="n"/>
      <c r="J197" s="14">
        <f>IF(ISBLANK($H197),"",MAX(0,$H197-IF(ISBLANK($I197),0,$I197)))</f>
        <v/>
      </c>
      <c r="K197" s="11" t="n"/>
      <c r="L197" s="16" t="n"/>
      <c r="M197" s="16" t="n"/>
      <c r="N197" s="11" t="n"/>
    </row>
    <row r="198">
      <c r="A198" s="11" t="n"/>
      <c r="B198" s="11" t="n"/>
      <c r="C198" s="16" t="n"/>
      <c r="D198" s="16" t="n"/>
      <c r="E198" s="14" t="n"/>
      <c r="F198" s="17" t="n"/>
      <c r="G198" s="14">
        <f>IF(ISBLANK($E198),"",ROUND($E198*$F198,0))</f>
        <v/>
      </c>
      <c r="H198" s="14">
        <f>IF(ISBLANK($E198),"",$E198+$G198)</f>
        <v/>
      </c>
      <c r="I198" s="14" t="n"/>
      <c r="J198" s="14">
        <f>IF(ISBLANK($H198),"",MAX(0,$H198-IF(ISBLANK($I198),0,$I198)))</f>
        <v/>
      </c>
      <c r="K198" s="11" t="n"/>
      <c r="L198" s="16" t="n"/>
      <c r="M198" s="16" t="n"/>
      <c r="N198" s="11" t="n"/>
    </row>
    <row r="199">
      <c r="A199" s="11" t="n"/>
      <c r="B199" s="11" t="n"/>
      <c r="C199" s="16" t="n"/>
      <c r="D199" s="16" t="n"/>
      <c r="E199" s="14" t="n"/>
      <c r="F199" s="17" t="n"/>
      <c r="G199" s="14">
        <f>IF(ISBLANK($E199),"",ROUND($E199*$F199,0))</f>
        <v/>
      </c>
      <c r="H199" s="14">
        <f>IF(ISBLANK($E199),"",$E199+$G199)</f>
        <v/>
      </c>
      <c r="I199" s="14" t="n"/>
      <c r="J199" s="14">
        <f>IF(ISBLANK($H199),"",MAX(0,$H199-IF(ISBLANK($I199),0,$I199)))</f>
        <v/>
      </c>
      <c r="K199" s="11" t="n"/>
      <c r="L199" s="16" t="n"/>
      <c r="M199" s="16" t="n"/>
      <c r="N199" s="11" t="n"/>
    </row>
    <row r="200">
      <c r="A200" s="11" t="n"/>
      <c r="B200" s="11" t="n"/>
      <c r="C200" s="16" t="n"/>
      <c r="D200" s="16" t="n"/>
      <c r="E200" s="14" t="n"/>
      <c r="F200" s="17" t="n"/>
      <c r="G200" s="14">
        <f>IF(ISBLANK($E200),"",ROUND($E200*$F200,0))</f>
        <v/>
      </c>
      <c r="H200" s="14">
        <f>IF(ISBLANK($E200),"",$E200+$G200)</f>
        <v/>
      </c>
      <c r="I200" s="14" t="n"/>
      <c r="J200" s="14">
        <f>IF(ISBLANK($H200),"",MAX(0,$H200-IF(ISBLANK($I200),0,$I200)))</f>
        <v/>
      </c>
      <c r="K200" s="11" t="n"/>
      <c r="L200" s="16" t="n"/>
      <c r="M200" s="16" t="n"/>
      <c r="N200" s="11" t="n"/>
    </row>
    <row r="201">
      <c r="A201" s="11" t="n"/>
      <c r="B201" s="11" t="n"/>
      <c r="C201" s="16" t="n"/>
      <c r="D201" s="16" t="n"/>
      <c r="E201" s="14" t="n"/>
      <c r="F201" s="17" t="n"/>
      <c r="G201" s="14">
        <f>IF(ISBLANK($E201),"",ROUND($E201*$F201,0))</f>
        <v/>
      </c>
      <c r="H201" s="14">
        <f>IF(ISBLANK($E201),"",$E201+$G201)</f>
        <v/>
      </c>
      <c r="I201" s="14" t="n"/>
      <c r="J201" s="14">
        <f>IF(ISBLANK($H201),"",MAX(0,$H201-IF(ISBLANK($I201),0,$I201)))</f>
        <v/>
      </c>
      <c r="K201" s="11" t="n"/>
      <c r="L201" s="16" t="n"/>
      <c r="M201" s="16" t="n"/>
      <c r="N201" s="11" t="n"/>
    </row>
    <row r="202">
      <c r="A202" s="11" t="n"/>
      <c r="B202" s="11" t="n"/>
      <c r="C202" s="16" t="n"/>
      <c r="D202" s="16" t="n"/>
      <c r="E202" s="14" t="n"/>
      <c r="F202" s="17" t="n"/>
      <c r="G202" s="14">
        <f>IF(ISBLANK($E202),"",ROUND($E202*$F202,0))</f>
        <v/>
      </c>
      <c r="H202" s="14">
        <f>IF(ISBLANK($E202),"",$E202+$G202)</f>
        <v/>
      </c>
      <c r="I202" s="14" t="n"/>
      <c r="J202" s="14">
        <f>IF(ISBLANK($H202),"",MAX(0,$H202-IF(ISBLANK($I202),0,$I202)))</f>
        <v/>
      </c>
      <c r="K202" s="11" t="n"/>
      <c r="L202" s="16" t="n"/>
      <c r="M202" s="16" t="n"/>
      <c r="N202" s="11" t="n"/>
    </row>
    <row r="203">
      <c r="A203" s="11" t="n"/>
      <c r="B203" s="11" t="n"/>
      <c r="C203" s="16" t="n"/>
      <c r="D203" s="16" t="n"/>
      <c r="E203" s="14" t="n"/>
      <c r="F203" s="17" t="n"/>
      <c r="G203" s="14">
        <f>IF(ISBLANK($E203),"",ROUND($E203*$F203,0))</f>
        <v/>
      </c>
      <c r="H203" s="14">
        <f>IF(ISBLANK($E203),"",$E203+$G203)</f>
        <v/>
      </c>
      <c r="I203" s="14" t="n"/>
      <c r="J203" s="14">
        <f>IF(ISBLANK($H203),"",MAX(0,$H203-IF(ISBLANK($I203),0,$I203)))</f>
        <v/>
      </c>
      <c r="K203" s="11" t="n"/>
      <c r="L203" s="16" t="n"/>
      <c r="M203" s="16" t="n"/>
      <c r="N203" s="11" t="n"/>
    </row>
    <row r="204">
      <c r="A204" s="11" t="n"/>
      <c r="B204" s="11" t="n"/>
      <c r="C204" s="16" t="n"/>
      <c r="D204" s="16" t="n"/>
      <c r="E204" s="14" t="n"/>
      <c r="F204" s="17" t="n"/>
      <c r="G204" s="14">
        <f>IF(ISBLANK($E204),"",ROUND($E204*$F204,0))</f>
        <v/>
      </c>
      <c r="H204" s="14">
        <f>IF(ISBLANK($E204),"",$E204+$G204)</f>
        <v/>
      </c>
      <c r="I204" s="14" t="n"/>
      <c r="J204" s="14">
        <f>IF(ISBLANK($H204),"",MAX(0,$H204-IF(ISBLANK($I204),0,$I204)))</f>
        <v/>
      </c>
      <c r="K204" s="11" t="n"/>
      <c r="L204" s="16" t="n"/>
      <c r="M204" s="16" t="n"/>
      <c r="N204" s="11" t="n"/>
    </row>
    <row r="205">
      <c r="A205" s="11" t="n"/>
      <c r="B205" s="11" t="n"/>
      <c r="C205" s="16" t="n"/>
      <c r="D205" s="16" t="n"/>
      <c r="E205" s="14" t="n"/>
      <c r="F205" s="17" t="n"/>
      <c r="G205" s="14">
        <f>IF(ISBLANK($E205),"",ROUND($E205*$F205,0))</f>
        <v/>
      </c>
      <c r="H205" s="14">
        <f>IF(ISBLANK($E205),"",$E205+$G205)</f>
        <v/>
      </c>
      <c r="I205" s="14" t="n"/>
      <c r="J205" s="14">
        <f>IF(ISBLANK($H205),"",MAX(0,$H205-IF(ISBLANK($I205),0,$I205)))</f>
        <v/>
      </c>
      <c r="K205" s="11" t="n"/>
      <c r="L205" s="16" t="n"/>
      <c r="M205" s="16" t="n"/>
      <c r="N205" s="11" t="n"/>
    </row>
    <row r="206">
      <c r="A206" s="11" t="n"/>
      <c r="B206" s="11" t="n"/>
      <c r="C206" s="16" t="n"/>
      <c r="D206" s="16" t="n"/>
      <c r="E206" s="14" t="n"/>
      <c r="F206" s="17" t="n"/>
      <c r="G206" s="14">
        <f>IF(ISBLANK($E206),"",ROUND($E206*$F206,0))</f>
        <v/>
      </c>
      <c r="H206" s="14">
        <f>IF(ISBLANK($E206),"",$E206+$G206)</f>
        <v/>
      </c>
      <c r="I206" s="14" t="n"/>
      <c r="J206" s="14">
        <f>IF(ISBLANK($H206),"",MAX(0,$H206-IF(ISBLANK($I206),0,$I206)))</f>
        <v/>
      </c>
      <c r="K206" s="11" t="n"/>
      <c r="L206" s="16" t="n"/>
      <c r="M206" s="16" t="n"/>
      <c r="N206" s="11" t="n"/>
    </row>
    <row r="207">
      <c r="A207" s="11" t="n"/>
      <c r="B207" s="11" t="n"/>
      <c r="C207" s="16" t="n"/>
      <c r="D207" s="16" t="n"/>
      <c r="E207" s="14" t="n"/>
      <c r="F207" s="17" t="n"/>
      <c r="G207" s="14">
        <f>IF(ISBLANK($E207),"",ROUND($E207*$F207,0))</f>
        <v/>
      </c>
      <c r="H207" s="14">
        <f>IF(ISBLANK($E207),"",$E207+$G207)</f>
        <v/>
      </c>
      <c r="I207" s="14" t="n"/>
      <c r="J207" s="14">
        <f>IF(ISBLANK($H207),"",MAX(0,$H207-IF(ISBLANK($I207),0,$I207)))</f>
        <v/>
      </c>
      <c r="K207" s="11" t="n"/>
      <c r="L207" s="16" t="n"/>
      <c r="M207" s="16" t="n"/>
      <c r="N207" s="11" t="n"/>
    </row>
    <row r="208">
      <c r="A208" s="11" t="n"/>
      <c r="B208" s="11" t="n"/>
      <c r="C208" s="16" t="n"/>
      <c r="D208" s="16" t="n"/>
      <c r="E208" s="14" t="n"/>
      <c r="F208" s="17" t="n"/>
      <c r="G208" s="14">
        <f>IF(ISBLANK($E208),"",ROUND($E208*$F208,0))</f>
        <v/>
      </c>
      <c r="H208" s="14">
        <f>IF(ISBLANK($E208),"",$E208+$G208)</f>
        <v/>
      </c>
      <c r="I208" s="14" t="n"/>
      <c r="J208" s="14">
        <f>IF(ISBLANK($H208),"",MAX(0,$H208-IF(ISBLANK($I208),0,$I208)))</f>
        <v/>
      </c>
      <c r="K208" s="11" t="n"/>
      <c r="L208" s="16" t="n"/>
      <c r="M208" s="16" t="n"/>
      <c r="N208" s="11" t="n"/>
    </row>
    <row r="209">
      <c r="A209" s="11" t="n"/>
      <c r="B209" s="11" t="n"/>
      <c r="C209" s="16" t="n"/>
      <c r="D209" s="16" t="n"/>
      <c r="E209" s="14" t="n"/>
      <c r="F209" s="17" t="n"/>
      <c r="G209" s="14">
        <f>IF(ISBLANK($E209),"",ROUND($E209*$F209,0))</f>
        <v/>
      </c>
      <c r="H209" s="14">
        <f>IF(ISBLANK($E209),"",$E209+$G209)</f>
        <v/>
      </c>
      <c r="I209" s="14" t="n"/>
      <c r="J209" s="14">
        <f>IF(ISBLANK($H209),"",MAX(0,$H209-IF(ISBLANK($I209),0,$I209)))</f>
        <v/>
      </c>
      <c r="K209" s="11" t="n"/>
      <c r="L209" s="16" t="n"/>
      <c r="M209" s="16" t="n"/>
      <c r="N209" s="11" t="n"/>
    </row>
    <row r="210">
      <c r="A210" s="11" t="n"/>
      <c r="B210" s="11" t="n"/>
      <c r="C210" s="16" t="n"/>
      <c r="D210" s="16" t="n"/>
      <c r="E210" s="14" t="n"/>
      <c r="F210" s="17" t="n"/>
      <c r="G210" s="14">
        <f>IF(ISBLANK($E210),"",ROUND($E210*$F210,0))</f>
        <v/>
      </c>
      <c r="H210" s="14">
        <f>IF(ISBLANK($E210),"",$E210+$G210)</f>
        <v/>
      </c>
      <c r="I210" s="14" t="n"/>
      <c r="J210" s="14">
        <f>IF(ISBLANK($H210),"",MAX(0,$H210-IF(ISBLANK($I210),0,$I210)))</f>
        <v/>
      </c>
      <c r="K210" s="11" t="n"/>
      <c r="L210" s="16" t="n"/>
      <c r="M210" s="16" t="n"/>
      <c r="N210" s="11" t="n"/>
    </row>
    <row r="211">
      <c r="A211" s="11" t="n"/>
      <c r="B211" s="11" t="n"/>
      <c r="C211" s="16" t="n"/>
      <c r="D211" s="16" t="n"/>
      <c r="E211" s="14" t="n"/>
      <c r="F211" s="17" t="n"/>
      <c r="G211" s="14">
        <f>IF(ISBLANK($E211),"",ROUND($E211*$F211,0))</f>
        <v/>
      </c>
      <c r="H211" s="14">
        <f>IF(ISBLANK($E211),"",$E211+$G211)</f>
        <v/>
      </c>
      <c r="I211" s="14" t="n"/>
      <c r="J211" s="14">
        <f>IF(ISBLANK($H211),"",MAX(0,$H211-IF(ISBLANK($I211),0,$I211)))</f>
        <v/>
      </c>
      <c r="K211" s="11" t="n"/>
      <c r="L211" s="16" t="n"/>
      <c r="M211" s="16" t="n"/>
      <c r="N211" s="11" t="n"/>
    </row>
    <row r="212">
      <c r="A212" s="11" t="n"/>
      <c r="B212" s="11" t="n"/>
      <c r="C212" s="16" t="n"/>
      <c r="D212" s="16" t="n"/>
      <c r="E212" s="14" t="n"/>
      <c r="F212" s="17" t="n"/>
      <c r="G212" s="14">
        <f>IF(ISBLANK($E212),"",ROUND($E212*$F212,0))</f>
        <v/>
      </c>
      <c r="H212" s="14">
        <f>IF(ISBLANK($E212),"",$E212+$G212)</f>
        <v/>
      </c>
      <c r="I212" s="14" t="n"/>
      <c r="J212" s="14">
        <f>IF(ISBLANK($H212),"",MAX(0,$H212-IF(ISBLANK($I212),0,$I212)))</f>
        <v/>
      </c>
      <c r="K212" s="11" t="n"/>
      <c r="L212" s="16" t="n"/>
      <c r="M212" s="16" t="n"/>
      <c r="N212" s="11" t="n"/>
    </row>
    <row r="213">
      <c r="A213" s="11" t="n"/>
      <c r="B213" s="11" t="n"/>
      <c r="C213" s="16" t="n"/>
      <c r="D213" s="16" t="n"/>
      <c r="E213" s="14" t="n"/>
      <c r="F213" s="17" t="n"/>
      <c r="G213" s="14">
        <f>IF(ISBLANK($E213),"",ROUND($E213*$F213,0))</f>
        <v/>
      </c>
      <c r="H213" s="14">
        <f>IF(ISBLANK($E213),"",$E213+$G213)</f>
        <v/>
      </c>
      <c r="I213" s="14" t="n"/>
      <c r="J213" s="14">
        <f>IF(ISBLANK($H213),"",MAX(0,$H213-IF(ISBLANK($I213),0,$I213)))</f>
        <v/>
      </c>
      <c r="K213" s="11" t="n"/>
      <c r="L213" s="16" t="n"/>
      <c r="M213" s="16" t="n"/>
      <c r="N213" s="11" t="n"/>
    </row>
    <row r="214">
      <c r="A214" s="11" t="n"/>
      <c r="B214" s="11" t="n"/>
      <c r="C214" s="16" t="n"/>
      <c r="D214" s="16" t="n"/>
      <c r="E214" s="14" t="n"/>
      <c r="F214" s="17" t="n"/>
      <c r="G214" s="14">
        <f>IF(ISBLANK($E214),"",ROUND($E214*$F214,0))</f>
        <v/>
      </c>
      <c r="H214" s="14">
        <f>IF(ISBLANK($E214),"",$E214+$G214)</f>
        <v/>
      </c>
      <c r="I214" s="14" t="n"/>
      <c r="J214" s="14">
        <f>IF(ISBLANK($H214),"",MAX(0,$H214-IF(ISBLANK($I214),0,$I214)))</f>
        <v/>
      </c>
      <c r="K214" s="11" t="n"/>
      <c r="L214" s="16" t="n"/>
      <c r="M214" s="16" t="n"/>
      <c r="N214" s="11" t="n"/>
    </row>
    <row r="215">
      <c r="A215" s="11" t="n"/>
      <c r="B215" s="11" t="n"/>
      <c r="C215" s="16" t="n"/>
      <c r="D215" s="16" t="n"/>
      <c r="E215" s="14" t="n"/>
      <c r="F215" s="17" t="n"/>
      <c r="G215" s="14">
        <f>IF(ISBLANK($E215),"",ROUND($E215*$F215,0))</f>
        <v/>
      </c>
      <c r="H215" s="14">
        <f>IF(ISBLANK($E215),"",$E215+$G215)</f>
        <v/>
      </c>
      <c r="I215" s="14" t="n"/>
      <c r="J215" s="14">
        <f>IF(ISBLANK($H215),"",MAX(0,$H215-IF(ISBLANK($I215),0,$I215)))</f>
        <v/>
      </c>
      <c r="K215" s="11" t="n"/>
      <c r="L215" s="16" t="n"/>
      <c r="M215" s="16" t="n"/>
      <c r="N215" s="11" t="n"/>
    </row>
    <row r="216">
      <c r="A216" s="11" t="n"/>
      <c r="B216" s="11" t="n"/>
      <c r="C216" s="16" t="n"/>
      <c r="D216" s="16" t="n"/>
      <c r="E216" s="14" t="n"/>
      <c r="F216" s="17" t="n"/>
      <c r="G216" s="14">
        <f>IF(ISBLANK($E216),"",ROUND($E216*$F216,0))</f>
        <v/>
      </c>
      <c r="H216" s="14">
        <f>IF(ISBLANK($E216),"",$E216+$G216)</f>
        <v/>
      </c>
      <c r="I216" s="14" t="n"/>
      <c r="J216" s="14">
        <f>IF(ISBLANK($H216),"",MAX(0,$H216-IF(ISBLANK($I216),0,$I216)))</f>
        <v/>
      </c>
      <c r="K216" s="11" t="n"/>
      <c r="L216" s="16" t="n"/>
      <c r="M216" s="16" t="n"/>
      <c r="N216" s="11" t="n"/>
    </row>
    <row r="217">
      <c r="A217" s="11" t="n"/>
      <c r="B217" s="11" t="n"/>
      <c r="C217" s="16" t="n"/>
      <c r="D217" s="16" t="n"/>
      <c r="E217" s="14" t="n"/>
      <c r="F217" s="17" t="n"/>
      <c r="G217" s="14">
        <f>IF(ISBLANK($E217),"",ROUND($E217*$F217,0))</f>
        <v/>
      </c>
      <c r="H217" s="14">
        <f>IF(ISBLANK($E217),"",$E217+$G217)</f>
        <v/>
      </c>
      <c r="I217" s="14" t="n"/>
      <c r="J217" s="14">
        <f>IF(ISBLANK($H217),"",MAX(0,$H217-IF(ISBLANK($I217),0,$I217)))</f>
        <v/>
      </c>
      <c r="K217" s="11" t="n"/>
      <c r="L217" s="16" t="n"/>
      <c r="M217" s="16" t="n"/>
      <c r="N217" s="11" t="n"/>
    </row>
    <row r="218">
      <c r="A218" s="11" t="n"/>
      <c r="B218" s="11" t="n"/>
      <c r="C218" s="16" t="n"/>
      <c r="D218" s="16" t="n"/>
      <c r="E218" s="14" t="n"/>
      <c r="F218" s="17" t="n"/>
      <c r="G218" s="14">
        <f>IF(ISBLANK($E218),"",ROUND($E218*$F218,0))</f>
        <v/>
      </c>
      <c r="H218" s="14">
        <f>IF(ISBLANK($E218),"",$E218+$G218)</f>
        <v/>
      </c>
      <c r="I218" s="14" t="n"/>
      <c r="J218" s="14">
        <f>IF(ISBLANK($H218),"",MAX(0,$H218-IF(ISBLANK($I218),0,$I218)))</f>
        <v/>
      </c>
      <c r="K218" s="11" t="n"/>
      <c r="L218" s="16" t="n"/>
      <c r="M218" s="16" t="n"/>
      <c r="N218" s="11" t="n"/>
    </row>
    <row r="219">
      <c r="A219" s="11" t="n"/>
      <c r="B219" s="11" t="n"/>
      <c r="C219" s="16" t="n"/>
      <c r="D219" s="16" t="n"/>
      <c r="E219" s="14" t="n"/>
      <c r="F219" s="17" t="n"/>
      <c r="G219" s="14">
        <f>IF(ISBLANK($E219),"",ROUND($E219*$F219,0))</f>
        <v/>
      </c>
      <c r="H219" s="14">
        <f>IF(ISBLANK($E219),"",$E219+$G219)</f>
        <v/>
      </c>
      <c r="I219" s="14" t="n"/>
      <c r="J219" s="14">
        <f>IF(ISBLANK($H219),"",MAX(0,$H219-IF(ISBLANK($I219),0,$I219)))</f>
        <v/>
      </c>
      <c r="K219" s="11" t="n"/>
      <c r="L219" s="16" t="n"/>
      <c r="M219" s="16" t="n"/>
      <c r="N219" s="11" t="n"/>
    </row>
    <row r="220">
      <c r="A220" s="11" t="n"/>
      <c r="B220" s="11" t="n"/>
      <c r="C220" s="16" t="n"/>
      <c r="D220" s="16" t="n"/>
      <c r="E220" s="14" t="n"/>
      <c r="F220" s="17" t="n"/>
      <c r="G220" s="14">
        <f>IF(ISBLANK($E220),"",ROUND($E220*$F220,0))</f>
        <v/>
      </c>
      <c r="H220" s="14">
        <f>IF(ISBLANK($E220),"",$E220+$G220)</f>
        <v/>
      </c>
      <c r="I220" s="14" t="n"/>
      <c r="J220" s="14">
        <f>IF(ISBLANK($H220),"",MAX(0,$H220-IF(ISBLANK($I220),0,$I220)))</f>
        <v/>
      </c>
      <c r="K220" s="11" t="n"/>
      <c r="L220" s="16" t="n"/>
      <c r="M220" s="16" t="n"/>
      <c r="N220" s="11" t="n"/>
    </row>
    <row r="221">
      <c r="A221" s="11" t="n"/>
      <c r="B221" s="11" t="n"/>
      <c r="C221" s="16" t="n"/>
      <c r="D221" s="16" t="n"/>
      <c r="E221" s="14" t="n"/>
      <c r="F221" s="17" t="n"/>
      <c r="G221" s="14">
        <f>IF(ISBLANK($E221),"",ROUND($E221*$F221,0))</f>
        <v/>
      </c>
      <c r="H221" s="14">
        <f>IF(ISBLANK($E221),"",$E221+$G221)</f>
        <v/>
      </c>
      <c r="I221" s="14" t="n"/>
      <c r="J221" s="14">
        <f>IF(ISBLANK($H221),"",MAX(0,$H221-IF(ISBLANK($I221),0,$I221)))</f>
        <v/>
      </c>
      <c r="K221" s="11" t="n"/>
      <c r="L221" s="16" t="n"/>
      <c r="M221" s="16" t="n"/>
      <c r="N221" s="11" t="n"/>
    </row>
    <row r="222">
      <c r="A222" s="11" t="n"/>
      <c r="B222" s="11" t="n"/>
      <c r="C222" s="16" t="n"/>
      <c r="D222" s="16" t="n"/>
      <c r="E222" s="14" t="n"/>
      <c r="F222" s="17" t="n"/>
      <c r="G222" s="14">
        <f>IF(ISBLANK($E222),"",ROUND($E222*$F222,0))</f>
        <v/>
      </c>
      <c r="H222" s="14">
        <f>IF(ISBLANK($E222),"",$E222+$G222)</f>
        <v/>
      </c>
      <c r="I222" s="14" t="n"/>
      <c r="J222" s="14">
        <f>IF(ISBLANK($H222),"",MAX(0,$H222-IF(ISBLANK($I222),0,$I222)))</f>
        <v/>
      </c>
      <c r="K222" s="11" t="n"/>
      <c r="L222" s="16" t="n"/>
      <c r="M222" s="16" t="n"/>
      <c r="N222" s="11" t="n"/>
    </row>
    <row r="223">
      <c r="A223" s="11" t="n"/>
      <c r="B223" s="11" t="n"/>
      <c r="C223" s="16" t="n"/>
      <c r="D223" s="16" t="n"/>
      <c r="E223" s="14" t="n"/>
      <c r="F223" s="17" t="n"/>
      <c r="G223" s="14">
        <f>IF(ISBLANK($E223),"",ROUND($E223*$F223,0))</f>
        <v/>
      </c>
      <c r="H223" s="14">
        <f>IF(ISBLANK($E223),"",$E223+$G223)</f>
        <v/>
      </c>
      <c r="I223" s="14" t="n"/>
      <c r="J223" s="14">
        <f>IF(ISBLANK($H223),"",MAX(0,$H223-IF(ISBLANK($I223),0,$I223)))</f>
        <v/>
      </c>
      <c r="K223" s="11" t="n"/>
      <c r="L223" s="16" t="n"/>
      <c r="M223" s="16" t="n"/>
      <c r="N223" s="11" t="n"/>
    </row>
    <row r="224">
      <c r="A224" s="11" t="n"/>
      <c r="B224" s="11" t="n"/>
      <c r="C224" s="16" t="n"/>
      <c r="D224" s="16" t="n"/>
      <c r="E224" s="14" t="n"/>
      <c r="F224" s="17" t="n"/>
      <c r="G224" s="14">
        <f>IF(ISBLANK($E224),"",ROUND($E224*$F224,0))</f>
        <v/>
      </c>
      <c r="H224" s="14">
        <f>IF(ISBLANK($E224),"",$E224+$G224)</f>
        <v/>
      </c>
      <c r="I224" s="14" t="n"/>
      <c r="J224" s="14">
        <f>IF(ISBLANK($H224),"",MAX(0,$H224-IF(ISBLANK($I224),0,$I224)))</f>
        <v/>
      </c>
      <c r="K224" s="11" t="n"/>
      <c r="L224" s="16" t="n"/>
      <c r="M224" s="16" t="n"/>
      <c r="N224" s="11" t="n"/>
    </row>
    <row r="225">
      <c r="A225" s="11" t="n"/>
      <c r="B225" s="11" t="n"/>
      <c r="C225" s="16" t="n"/>
      <c r="D225" s="16" t="n"/>
      <c r="E225" s="14" t="n"/>
      <c r="F225" s="17" t="n"/>
      <c r="G225" s="14">
        <f>IF(ISBLANK($E225),"",ROUND($E225*$F225,0))</f>
        <v/>
      </c>
      <c r="H225" s="14">
        <f>IF(ISBLANK($E225),"",$E225+$G225)</f>
        <v/>
      </c>
      <c r="I225" s="14" t="n"/>
      <c r="J225" s="14">
        <f>IF(ISBLANK($H225),"",MAX(0,$H225-IF(ISBLANK($I225),0,$I225)))</f>
        <v/>
      </c>
      <c r="K225" s="11" t="n"/>
      <c r="L225" s="16" t="n"/>
      <c r="M225" s="16" t="n"/>
      <c r="N225" s="11" t="n"/>
    </row>
    <row r="226">
      <c r="A226" s="11" t="n"/>
      <c r="B226" s="11" t="n"/>
      <c r="C226" s="16" t="n"/>
      <c r="D226" s="16" t="n"/>
      <c r="E226" s="14" t="n"/>
      <c r="F226" s="17" t="n"/>
      <c r="G226" s="14">
        <f>IF(ISBLANK($E226),"",ROUND($E226*$F226,0))</f>
        <v/>
      </c>
      <c r="H226" s="14">
        <f>IF(ISBLANK($E226),"",$E226+$G226)</f>
        <v/>
      </c>
      <c r="I226" s="14" t="n"/>
      <c r="J226" s="14">
        <f>IF(ISBLANK($H226),"",MAX(0,$H226-IF(ISBLANK($I226),0,$I226)))</f>
        <v/>
      </c>
      <c r="K226" s="11" t="n"/>
      <c r="L226" s="16" t="n"/>
      <c r="M226" s="16" t="n"/>
      <c r="N226" s="11" t="n"/>
    </row>
    <row r="227">
      <c r="A227" s="11" t="n"/>
      <c r="B227" s="11" t="n"/>
      <c r="C227" s="16" t="n"/>
      <c r="D227" s="16" t="n"/>
      <c r="E227" s="14" t="n"/>
      <c r="F227" s="17" t="n"/>
      <c r="G227" s="14">
        <f>IF(ISBLANK($E227),"",ROUND($E227*$F227,0))</f>
        <v/>
      </c>
      <c r="H227" s="14">
        <f>IF(ISBLANK($E227),"",$E227+$G227)</f>
        <v/>
      </c>
      <c r="I227" s="14" t="n"/>
      <c r="J227" s="14">
        <f>IF(ISBLANK($H227),"",MAX(0,$H227-IF(ISBLANK($I227),0,$I227)))</f>
        <v/>
      </c>
      <c r="K227" s="11" t="n"/>
      <c r="L227" s="16" t="n"/>
      <c r="M227" s="16" t="n"/>
      <c r="N227" s="11" t="n"/>
    </row>
    <row r="228">
      <c r="A228" s="11" t="n"/>
      <c r="B228" s="11" t="n"/>
      <c r="C228" s="16" t="n"/>
      <c r="D228" s="16" t="n"/>
      <c r="E228" s="14" t="n"/>
      <c r="F228" s="17" t="n"/>
      <c r="G228" s="14">
        <f>IF(ISBLANK($E228),"",ROUND($E228*$F228,0))</f>
        <v/>
      </c>
      <c r="H228" s="14">
        <f>IF(ISBLANK($E228),"",$E228+$G228)</f>
        <v/>
      </c>
      <c r="I228" s="14" t="n"/>
      <c r="J228" s="14">
        <f>IF(ISBLANK($H228),"",MAX(0,$H228-IF(ISBLANK($I228),0,$I228)))</f>
        <v/>
      </c>
      <c r="K228" s="11" t="n"/>
      <c r="L228" s="16" t="n"/>
      <c r="M228" s="16" t="n"/>
      <c r="N228" s="11" t="n"/>
    </row>
    <row r="229">
      <c r="A229" s="11" t="n"/>
      <c r="B229" s="11" t="n"/>
      <c r="C229" s="16" t="n"/>
      <c r="D229" s="16" t="n"/>
      <c r="E229" s="14" t="n"/>
      <c r="F229" s="17" t="n"/>
      <c r="G229" s="14">
        <f>IF(ISBLANK($E229),"",ROUND($E229*$F229,0))</f>
        <v/>
      </c>
      <c r="H229" s="14">
        <f>IF(ISBLANK($E229),"",$E229+$G229)</f>
        <v/>
      </c>
      <c r="I229" s="14" t="n"/>
      <c r="J229" s="14">
        <f>IF(ISBLANK($H229),"",MAX(0,$H229-IF(ISBLANK($I229),0,$I229)))</f>
        <v/>
      </c>
      <c r="K229" s="11" t="n"/>
      <c r="L229" s="16" t="n"/>
      <c r="M229" s="16" t="n"/>
      <c r="N229" s="11" t="n"/>
    </row>
    <row r="230">
      <c r="A230" s="11" t="n"/>
      <c r="B230" s="11" t="n"/>
      <c r="C230" s="16" t="n"/>
      <c r="D230" s="16" t="n"/>
      <c r="E230" s="14" t="n"/>
      <c r="F230" s="17" t="n"/>
      <c r="G230" s="14">
        <f>IF(ISBLANK($E230),"",ROUND($E230*$F230,0))</f>
        <v/>
      </c>
      <c r="H230" s="14">
        <f>IF(ISBLANK($E230),"",$E230+$G230)</f>
        <v/>
      </c>
      <c r="I230" s="14" t="n"/>
      <c r="J230" s="14">
        <f>IF(ISBLANK($H230),"",MAX(0,$H230-IF(ISBLANK($I230),0,$I230)))</f>
        <v/>
      </c>
      <c r="K230" s="11" t="n"/>
      <c r="L230" s="16" t="n"/>
      <c r="M230" s="16" t="n"/>
      <c r="N230" s="11" t="n"/>
    </row>
    <row r="231">
      <c r="A231" s="11" t="n"/>
      <c r="B231" s="11" t="n"/>
      <c r="C231" s="16" t="n"/>
      <c r="D231" s="16" t="n"/>
      <c r="E231" s="14" t="n"/>
      <c r="F231" s="17" t="n"/>
      <c r="G231" s="14">
        <f>IF(ISBLANK($E231),"",ROUND($E231*$F231,0))</f>
        <v/>
      </c>
      <c r="H231" s="14">
        <f>IF(ISBLANK($E231),"",$E231+$G231)</f>
        <v/>
      </c>
      <c r="I231" s="14" t="n"/>
      <c r="J231" s="14">
        <f>IF(ISBLANK($H231),"",MAX(0,$H231-IF(ISBLANK($I231),0,$I231)))</f>
        <v/>
      </c>
      <c r="K231" s="11" t="n"/>
      <c r="L231" s="16" t="n"/>
      <c r="M231" s="16" t="n"/>
      <c r="N231" s="11" t="n"/>
    </row>
    <row r="232">
      <c r="A232" s="11" t="n"/>
      <c r="B232" s="11" t="n"/>
      <c r="C232" s="16" t="n"/>
      <c r="D232" s="16" t="n"/>
      <c r="E232" s="14" t="n"/>
      <c r="F232" s="17" t="n"/>
      <c r="G232" s="14">
        <f>IF(ISBLANK($E232),"",ROUND($E232*$F232,0))</f>
        <v/>
      </c>
      <c r="H232" s="14">
        <f>IF(ISBLANK($E232),"",$E232+$G232)</f>
        <v/>
      </c>
      <c r="I232" s="14" t="n"/>
      <c r="J232" s="14">
        <f>IF(ISBLANK($H232),"",MAX(0,$H232-IF(ISBLANK($I232),0,$I232)))</f>
        <v/>
      </c>
      <c r="K232" s="11" t="n"/>
      <c r="L232" s="16" t="n"/>
      <c r="M232" s="16" t="n"/>
      <c r="N232" s="11" t="n"/>
    </row>
    <row r="233">
      <c r="A233" s="11" t="n"/>
      <c r="B233" s="11" t="n"/>
      <c r="C233" s="16" t="n"/>
      <c r="D233" s="16" t="n"/>
      <c r="E233" s="14" t="n"/>
      <c r="F233" s="17" t="n"/>
      <c r="G233" s="14">
        <f>IF(ISBLANK($E233),"",ROUND($E233*$F233,0))</f>
        <v/>
      </c>
      <c r="H233" s="14">
        <f>IF(ISBLANK($E233),"",$E233+$G233)</f>
        <v/>
      </c>
      <c r="I233" s="14" t="n"/>
      <c r="J233" s="14">
        <f>IF(ISBLANK($H233),"",MAX(0,$H233-IF(ISBLANK($I233),0,$I233)))</f>
        <v/>
      </c>
      <c r="K233" s="11" t="n"/>
      <c r="L233" s="16" t="n"/>
      <c r="M233" s="16" t="n"/>
      <c r="N233" s="11" t="n"/>
    </row>
    <row r="234">
      <c r="A234" s="11" t="n"/>
      <c r="B234" s="11" t="n"/>
      <c r="C234" s="16" t="n"/>
      <c r="D234" s="16" t="n"/>
      <c r="E234" s="14" t="n"/>
      <c r="F234" s="17" t="n"/>
      <c r="G234" s="14">
        <f>IF(ISBLANK($E234),"",ROUND($E234*$F234,0))</f>
        <v/>
      </c>
      <c r="H234" s="14">
        <f>IF(ISBLANK($E234),"",$E234+$G234)</f>
        <v/>
      </c>
      <c r="I234" s="14" t="n"/>
      <c r="J234" s="14">
        <f>IF(ISBLANK($H234),"",MAX(0,$H234-IF(ISBLANK($I234),0,$I234)))</f>
        <v/>
      </c>
      <c r="K234" s="11" t="n"/>
      <c r="L234" s="16" t="n"/>
      <c r="M234" s="16" t="n"/>
      <c r="N234" s="11" t="n"/>
    </row>
    <row r="235">
      <c r="A235" s="11" t="n"/>
      <c r="B235" s="11" t="n"/>
      <c r="C235" s="16" t="n"/>
      <c r="D235" s="16" t="n"/>
      <c r="E235" s="14" t="n"/>
      <c r="F235" s="17" t="n"/>
      <c r="G235" s="14">
        <f>IF(ISBLANK($E235),"",ROUND($E235*$F235,0))</f>
        <v/>
      </c>
      <c r="H235" s="14">
        <f>IF(ISBLANK($E235),"",$E235+$G235)</f>
        <v/>
      </c>
      <c r="I235" s="14" t="n"/>
      <c r="J235" s="14">
        <f>IF(ISBLANK($H235),"",MAX(0,$H235-IF(ISBLANK($I235),0,$I235)))</f>
        <v/>
      </c>
      <c r="K235" s="11" t="n"/>
      <c r="L235" s="16" t="n"/>
      <c r="M235" s="16" t="n"/>
      <c r="N235" s="11" t="n"/>
    </row>
    <row r="236">
      <c r="A236" s="11" t="n"/>
      <c r="B236" s="11" t="n"/>
      <c r="C236" s="16" t="n"/>
      <c r="D236" s="16" t="n"/>
      <c r="E236" s="14" t="n"/>
      <c r="F236" s="17" t="n"/>
      <c r="G236" s="14">
        <f>IF(ISBLANK($E236),"",ROUND($E236*$F236,0))</f>
        <v/>
      </c>
      <c r="H236" s="14">
        <f>IF(ISBLANK($E236),"",$E236+$G236)</f>
        <v/>
      </c>
      <c r="I236" s="14" t="n"/>
      <c r="J236" s="14">
        <f>IF(ISBLANK($H236),"",MAX(0,$H236-IF(ISBLANK($I236),0,$I236)))</f>
        <v/>
      </c>
      <c r="K236" s="11" t="n"/>
      <c r="L236" s="16" t="n"/>
      <c r="M236" s="16" t="n"/>
      <c r="N236" s="11" t="n"/>
    </row>
    <row r="237">
      <c r="A237" s="11" t="n"/>
      <c r="B237" s="11" t="n"/>
      <c r="C237" s="16" t="n"/>
      <c r="D237" s="16" t="n"/>
      <c r="E237" s="14" t="n"/>
      <c r="F237" s="17" t="n"/>
      <c r="G237" s="14">
        <f>IF(ISBLANK($E237),"",ROUND($E237*$F237,0))</f>
        <v/>
      </c>
      <c r="H237" s="14">
        <f>IF(ISBLANK($E237),"",$E237+$G237)</f>
        <v/>
      </c>
      <c r="I237" s="14" t="n"/>
      <c r="J237" s="14">
        <f>IF(ISBLANK($H237),"",MAX(0,$H237-IF(ISBLANK($I237),0,$I237)))</f>
        <v/>
      </c>
      <c r="K237" s="11" t="n"/>
      <c r="L237" s="16" t="n"/>
      <c r="M237" s="16" t="n"/>
      <c r="N237" s="11" t="n"/>
    </row>
    <row r="238">
      <c r="A238" s="11" t="n"/>
      <c r="B238" s="11" t="n"/>
      <c r="C238" s="16" t="n"/>
      <c r="D238" s="16" t="n"/>
      <c r="E238" s="14" t="n"/>
      <c r="F238" s="17" t="n"/>
      <c r="G238" s="14">
        <f>IF(ISBLANK($E238),"",ROUND($E238*$F238,0))</f>
        <v/>
      </c>
      <c r="H238" s="14">
        <f>IF(ISBLANK($E238),"",$E238+$G238)</f>
        <v/>
      </c>
      <c r="I238" s="14" t="n"/>
      <c r="J238" s="14">
        <f>IF(ISBLANK($H238),"",MAX(0,$H238-IF(ISBLANK($I238),0,$I238)))</f>
        <v/>
      </c>
      <c r="K238" s="11" t="n"/>
      <c r="L238" s="16" t="n"/>
      <c r="M238" s="16" t="n"/>
      <c r="N238" s="11" t="n"/>
    </row>
    <row r="239">
      <c r="A239" s="11" t="n"/>
      <c r="B239" s="11" t="n"/>
      <c r="C239" s="16" t="n"/>
      <c r="D239" s="16" t="n"/>
      <c r="E239" s="14" t="n"/>
      <c r="F239" s="17" t="n"/>
      <c r="G239" s="14">
        <f>IF(ISBLANK($E239),"",ROUND($E239*$F239,0))</f>
        <v/>
      </c>
      <c r="H239" s="14">
        <f>IF(ISBLANK($E239),"",$E239+$G239)</f>
        <v/>
      </c>
      <c r="I239" s="14" t="n"/>
      <c r="J239" s="14">
        <f>IF(ISBLANK($H239),"",MAX(0,$H239-IF(ISBLANK($I239),0,$I239)))</f>
        <v/>
      </c>
      <c r="K239" s="11" t="n"/>
      <c r="L239" s="16" t="n"/>
      <c r="M239" s="16" t="n"/>
      <c r="N239" s="11" t="n"/>
    </row>
    <row r="240">
      <c r="A240" s="11" t="n"/>
      <c r="B240" s="11" t="n"/>
      <c r="C240" s="16" t="n"/>
      <c r="D240" s="16" t="n"/>
      <c r="E240" s="14" t="n"/>
      <c r="F240" s="17" t="n"/>
      <c r="G240" s="14">
        <f>IF(ISBLANK($E240),"",ROUND($E240*$F240,0))</f>
        <v/>
      </c>
      <c r="H240" s="14">
        <f>IF(ISBLANK($E240),"",$E240+$G240)</f>
        <v/>
      </c>
      <c r="I240" s="14" t="n"/>
      <c r="J240" s="14">
        <f>IF(ISBLANK($H240),"",MAX(0,$H240-IF(ISBLANK($I240),0,$I240)))</f>
        <v/>
      </c>
      <c r="K240" s="11" t="n"/>
      <c r="L240" s="16" t="n"/>
      <c r="M240" s="16" t="n"/>
      <c r="N240" s="11" t="n"/>
    </row>
    <row r="241">
      <c r="A241" s="11" t="n"/>
      <c r="B241" s="11" t="n"/>
      <c r="C241" s="16" t="n"/>
      <c r="D241" s="16" t="n"/>
      <c r="E241" s="14" t="n"/>
      <c r="F241" s="17" t="n"/>
      <c r="G241" s="14">
        <f>IF(ISBLANK($E241),"",ROUND($E241*$F241,0))</f>
        <v/>
      </c>
      <c r="H241" s="14">
        <f>IF(ISBLANK($E241),"",$E241+$G241)</f>
        <v/>
      </c>
      <c r="I241" s="14" t="n"/>
      <c r="J241" s="14">
        <f>IF(ISBLANK($H241),"",MAX(0,$H241-IF(ISBLANK($I241),0,$I241)))</f>
        <v/>
      </c>
      <c r="K241" s="11" t="n"/>
      <c r="L241" s="16" t="n"/>
      <c r="M241" s="16" t="n"/>
      <c r="N241" s="11" t="n"/>
    </row>
    <row r="242">
      <c r="A242" s="11" t="n"/>
      <c r="B242" s="11" t="n"/>
      <c r="C242" s="16" t="n"/>
      <c r="D242" s="16" t="n"/>
      <c r="E242" s="14" t="n"/>
      <c r="F242" s="17" t="n"/>
      <c r="G242" s="14">
        <f>IF(ISBLANK($E242),"",ROUND($E242*$F242,0))</f>
        <v/>
      </c>
      <c r="H242" s="14">
        <f>IF(ISBLANK($E242),"",$E242+$G242)</f>
        <v/>
      </c>
      <c r="I242" s="14" t="n"/>
      <c r="J242" s="14">
        <f>IF(ISBLANK($H242),"",MAX(0,$H242-IF(ISBLANK($I242),0,$I242)))</f>
        <v/>
      </c>
      <c r="K242" s="11" t="n"/>
      <c r="L242" s="16" t="n"/>
      <c r="M242" s="16" t="n"/>
      <c r="N242" s="11" t="n"/>
    </row>
    <row r="243">
      <c r="A243" s="11" t="n"/>
      <c r="B243" s="11" t="n"/>
      <c r="C243" s="16" t="n"/>
      <c r="D243" s="16" t="n"/>
      <c r="E243" s="14" t="n"/>
      <c r="F243" s="17" t="n"/>
      <c r="G243" s="14">
        <f>IF(ISBLANK($E243),"",ROUND($E243*$F243,0))</f>
        <v/>
      </c>
      <c r="H243" s="14">
        <f>IF(ISBLANK($E243),"",$E243+$G243)</f>
        <v/>
      </c>
      <c r="I243" s="14" t="n"/>
      <c r="J243" s="14">
        <f>IF(ISBLANK($H243),"",MAX(0,$H243-IF(ISBLANK($I243),0,$I243)))</f>
        <v/>
      </c>
      <c r="K243" s="11" t="n"/>
      <c r="L243" s="16" t="n"/>
      <c r="M243" s="16" t="n"/>
      <c r="N243" s="11" t="n"/>
    </row>
    <row r="244">
      <c r="A244" s="11" t="n"/>
      <c r="B244" s="11" t="n"/>
      <c r="C244" s="16" t="n"/>
      <c r="D244" s="16" t="n"/>
      <c r="E244" s="14" t="n"/>
      <c r="F244" s="17" t="n"/>
      <c r="G244" s="14">
        <f>IF(ISBLANK($E244),"",ROUND($E244*$F244,0))</f>
        <v/>
      </c>
      <c r="H244" s="14">
        <f>IF(ISBLANK($E244),"",$E244+$G244)</f>
        <v/>
      </c>
      <c r="I244" s="14" t="n"/>
      <c r="J244" s="14">
        <f>IF(ISBLANK($H244),"",MAX(0,$H244-IF(ISBLANK($I244),0,$I244)))</f>
        <v/>
      </c>
      <c r="K244" s="11" t="n"/>
      <c r="L244" s="16" t="n"/>
      <c r="M244" s="16" t="n"/>
      <c r="N244" s="11" t="n"/>
    </row>
    <row r="245">
      <c r="A245" s="11" t="n"/>
      <c r="B245" s="11" t="n"/>
      <c r="C245" s="16" t="n"/>
      <c r="D245" s="16" t="n"/>
      <c r="E245" s="14" t="n"/>
      <c r="F245" s="17" t="n"/>
      <c r="G245" s="14">
        <f>IF(ISBLANK($E245),"",ROUND($E245*$F245,0))</f>
        <v/>
      </c>
      <c r="H245" s="14">
        <f>IF(ISBLANK($E245),"",$E245+$G245)</f>
        <v/>
      </c>
      <c r="I245" s="14" t="n"/>
      <c r="J245" s="14">
        <f>IF(ISBLANK($H245),"",MAX(0,$H245-IF(ISBLANK($I245),0,$I245)))</f>
        <v/>
      </c>
      <c r="K245" s="11" t="n"/>
      <c r="L245" s="16" t="n"/>
      <c r="M245" s="16" t="n"/>
      <c r="N245" s="11" t="n"/>
    </row>
    <row r="246">
      <c r="A246" s="11" t="n"/>
      <c r="B246" s="11" t="n"/>
      <c r="C246" s="16" t="n"/>
      <c r="D246" s="16" t="n"/>
      <c r="E246" s="14" t="n"/>
      <c r="F246" s="17" t="n"/>
      <c r="G246" s="14">
        <f>IF(ISBLANK($E246),"",ROUND($E246*$F246,0))</f>
        <v/>
      </c>
      <c r="H246" s="14">
        <f>IF(ISBLANK($E246),"",$E246+$G246)</f>
        <v/>
      </c>
      <c r="I246" s="14" t="n"/>
      <c r="J246" s="14">
        <f>IF(ISBLANK($H246),"",MAX(0,$H246-IF(ISBLANK($I246),0,$I246)))</f>
        <v/>
      </c>
      <c r="K246" s="11" t="n"/>
      <c r="L246" s="16" t="n"/>
      <c r="M246" s="16" t="n"/>
      <c r="N246" s="11" t="n"/>
    </row>
    <row r="247">
      <c r="A247" s="11" t="n"/>
      <c r="B247" s="11" t="n"/>
      <c r="C247" s="16" t="n"/>
      <c r="D247" s="16" t="n"/>
      <c r="E247" s="14" t="n"/>
      <c r="F247" s="17" t="n"/>
      <c r="G247" s="14">
        <f>IF(ISBLANK($E247),"",ROUND($E247*$F247,0))</f>
        <v/>
      </c>
      <c r="H247" s="14">
        <f>IF(ISBLANK($E247),"",$E247+$G247)</f>
        <v/>
      </c>
      <c r="I247" s="14" t="n"/>
      <c r="J247" s="14">
        <f>IF(ISBLANK($H247),"",MAX(0,$H247-IF(ISBLANK($I247),0,$I247)))</f>
        <v/>
      </c>
      <c r="K247" s="11" t="n"/>
      <c r="L247" s="16" t="n"/>
      <c r="M247" s="16" t="n"/>
      <c r="N247" s="11" t="n"/>
    </row>
    <row r="248">
      <c r="A248" s="11" t="n"/>
      <c r="B248" s="11" t="n"/>
      <c r="C248" s="16" t="n"/>
      <c r="D248" s="16" t="n"/>
      <c r="E248" s="14" t="n"/>
      <c r="F248" s="17" t="n"/>
      <c r="G248" s="14">
        <f>IF(ISBLANK($E248),"",ROUND($E248*$F248,0))</f>
        <v/>
      </c>
      <c r="H248" s="14">
        <f>IF(ISBLANK($E248),"",$E248+$G248)</f>
        <v/>
      </c>
      <c r="I248" s="14" t="n"/>
      <c r="J248" s="14">
        <f>IF(ISBLANK($H248),"",MAX(0,$H248-IF(ISBLANK($I248),0,$I248)))</f>
        <v/>
      </c>
      <c r="K248" s="11" t="n"/>
      <c r="L248" s="16" t="n"/>
      <c r="M248" s="16" t="n"/>
      <c r="N248" s="11" t="n"/>
    </row>
    <row r="249">
      <c r="A249" s="11" t="n"/>
      <c r="B249" s="11" t="n"/>
      <c r="C249" s="16" t="n"/>
      <c r="D249" s="16" t="n"/>
      <c r="E249" s="14" t="n"/>
      <c r="F249" s="17" t="n"/>
      <c r="G249" s="14">
        <f>IF(ISBLANK($E249),"",ROUND($E249*$F249,0))</f>
        <v/>
      </c>
      <c r="H249" s="14">
        <f>IF(ISBLANK($E249),"",$E249+$G249)</f>
        <v/>
      </c>
      <c r="I249" s="14" t="n"/>
      <c r="J249" s="14">
        <f>IF(ISBLANK($H249),"",MAX(0,$H249-IF(ISBLANK($I249),0,$I249)))</f>
        <v/>
      </c>
      <c r="K249" s="11" t="n"/>
      <c r="L249" s="16" t="n"/>
      <c r="M249" s="16" t="n"/>
      <c r="N249" s="11" t="n"/>
    </row>
    <row r="250">
      <c r="A250" s="11" t="n"/>
      <c r="B250" s="11" t="n"/>
      <c r="C250" s="16" t="n"/>
      <c r="D250" s="16" t="n"/>
      <c r="E250" s="14" t="n"/>
      <c r="F250" s="17" t="n"/>
      <c r="G250" s="14">
        <f>IF(ISBLANK($E250),"",ROUND($E250*$F250,0))</f>
        <v/>
      </c>
      <c r="H250" s="14">
        <f>IF(ISBLANK($E250),"",$E250+$G250)</f>
        <v/>
      </c>
      <c r="I250" s="14" t="n"/>
      <c r="J250" s="14">
        <f>IF(ISBLANK($H250),"",MAX(0,$H250-IF(ISBLANK($I250),0,$I250)))</f>
        <v/>
      </c>
      <c r="K250" s="11" t="n"/>
      <c r="L250" s="16" t="n"/>
      <c r="M250" s="16" t="n"/>
      <c r="N250" s="11" t="n"/>
    </row>
    <row r="251">
      <c r="A251" s="11" t="n"/>
      <c r="B251" s="11" t="n"/>
      <c r="C251" s="16" t="n"/>
      <c r="D251" s="16" t="n"/>
      <c r="E251" s="14" t="n"/>
      <c r="F251" s="17" t="n"/>
      <c r="G251" s="14">
        <f>IF(ISBLANK($E251),"",ROUND($E251*$F251,0))</f>
        <v/>
      </c>
      <c r="H251" s="14">
        <f>IF(ISBLANK($E251),"",$E251+$G251)</f>
        <v/>
      </c>
      <c r="I251" s="14" t="n"/>
      <c r="J251" s="14">
        <f>IF(ISBLANK($H251),"",MAX(0,$H251-IF(ISBLANK($I251),0,$I251)))</f>
        <v/>
      </c>
      <c r="K251" s="11" t="n"/>
      <c r="L251" s="16" t="n"/>
      <c r="M251" s="16" t="n"/>
      <c r="N251" s="11" t="n"/>
    </row>
    <row r="252">
      <c r="A252" s="11" t="n"/>
      <c r="B252" s="11" t="n"/>
      <c r="C252" s="16" t="n"/>
      <c r="D252" s="16" t="n"/>
      <c r="E252" s="14" t="n"/>
      <c r="F252" s="17" t="n"/>
      <c r="G252" s="14">
        <f>IF(ISBLANK($E252),"",ROUND($E252*$F252,0))</f>
        <v/>
      </c>
      <c r="H252" s="14">
        <f>IF(ISBLANK($E252),"",$E252+$G252)</f>
        <v/>
      </c>
      <c r="I252" s="14" t="n"/>
      <c r="J252" s="14">
        <f>IF(ISBLANK($H252),"",MAX(0,$H252-IF(ISBLANK($I252),0,$I252)))</f>
        <v/>
      </c>
      <c r="K252" s="11" t="n"/>
      <c r="L252" s="16" t="n"/>
      <c r="M252" s="16" t="n"/>
      <c r="N252" s="11" t="n"/>
    </row>
    <row r="253">
      <c r="A253" s="11" t="n"/>
      <c r="B253" s="11" t="n"/>
      <c r="C253" s="16" t="n"/>
      <c r="D253" s="16" t="n"/>
      <c r="E253" s="14" t="n"/>
      <c r="F253" s="17" t="n"/>
      <c r="G253" s="14">
        <f>IF(ISBLANK($E253),"",ROUND($E253*$F253,0))</f>
        <v/>
      </c>
      <c r="H253" s="14">
        <f>IF(ISBLANK($E253),"",$E253+$G253)</f>
        <v/>
      </c>
      <c r="I253" s="14" t="n"/>
      <c r="J253" s="14">
        <f>IF(ISBLANK($H253),"",MAX(0,$H253-IF(ISBLANK($I253),0,$I253)))</f>
        <v/>
      </c>
      <c r="K253" s="11" t="n"/>
      <c r="L253" s="16" t="n"/>
      <c r="M253" s="16" t="n"/>
      <c r="N253" s="11" t="n"/>
    </row>
    <row r="254">
      <c r="A254" s="11" t="n"/>
      <c r="B254" s="11" t="n"/>
      <c r="C254" s="16" t="n"/>
      <c r="D254" s="16" t="n"/>
      <c r="E254" s="14" t="n"/>
      <c r="F254" s="17" t="n"/>
      <c r="G254" s="14">
        <f>IF(ISBLANK($E254),"",ROUND($E254*$F254,0))</f>
        <v/>
      </c>
      <c r="H254" s="14">
        <f>IF(ISBLANK($E254),"",$E254+$G254)</f>
        <v/>
      </c>
      <c r="I254" s="14" t="n"/>
      <c r="J254" s="14">
        <f>IF(ISBLANK($H254),"",MAX(0,$H254-IF(ISBLANK($I254),0,$I254)))</f>
        <v/>
      </c>
      <c r="K254" s="11" t="n"/>
      <c r="L254" s="16" t="n"/>
      <c r="M254" s="16" t="n"/>
      <c r="N254" s="11" t="n"/>
    </row>
    <row r="255">
      <c r="A255" s="11" t="n"/>
      <c r="B255" s="11" t="n"/>
      <c r="C255" s="16" t="n"/>
      <c r="D255" s="16" t="n"/>
      <c r="E255" s="14" t="n"/>
      <c r="F255" s="17" t="n"/>
      <c r="G255" s="14">
        <f>IF(ISBLANK($E255),"",ROUND($E255*$F255,0))</f>
        <v/>
      </c>
      <c r="H255" s="14">
        <f>IF(ISBLANK($E255),"",$E255+$G255)</f>
        <v/>
      </c>
      <c r="I255" s="14" t="n"/>
      <c r="J255" s="14">
        <f>IF(ISBLANK($H255),"",MAX(0,$H255-IF(ISBLANK($I255),0,$I255)))</f>
        <v/>
      </c>
      <c r="K255" s="11" t="n"/>
      <c r="L255" s="16" t="n"/>
      <c r="M255" s="16" t="n"/>
      <c r="N255" s="11" t="n"/>
    </row>
    <row r="256">
      <c r="A256" s="11" t="n"/>
      <c r="B256" s="11" t="n"/>
      <c r="C256" s="16" t="n"/>
      <c r="D256" s="16" t="n"/>
      <c r="E256" s="14" t="n"/>
      <c r="F256" s="17" t="n"/>
      <c r="G256" s="14">
        <f>IF(ISBLANK($E256),"",ROUND($E256*$F256,0))</f>
        <v/>
      </c>
      <c r="H256" s="14">
        <f>IF(ISBLANK($E256),"",$E256+$G256)</f>
        <v/>
      </c>
      <c r="I256" s="14" t="n"/>
      <c r="J256" s="14">
        <f>IF(ISBLANK($H256),"",MAX(0,$H256-IF(ISBLANK($I256),0,$I256)))</f>
        <v/>
      </c>
      <c r="K256" s="11" t="n"/>
      <c r="L256" s="16" t="n"/>
      <c r="M256" s="16" t="n"/>
      <c r="N256" s="11" t="n"/>
    </row>
    <row r="257">
      <c r="A257" s="11" t="n"/>
      <c r="B257" s="11" t="n"/>
      <c r="C257" s="16" t="n"/>
      <c r="D257" s="16" t="n"/>
      <c r="E257" s="14" t="n"/>
      <c r="F257" s="17" t="n"/>
      <c r="G257" s="14">
        <f>IF(ISBLANK($E257),"",ROUND($E257*$F257,0))</f>
        <v/>
      </c>
      <c r="H257" s="14">
        <f>IF(ISBLANK($E257),"",$E257+$G257)</f>
        <v/>
      </c>
      <c r="I257" s="14" t="n"/>
      <c r="J257" s="14">
        <f>IF(ISBLANK($H257),"",MAX(0,$H257-IF(ISBLANK($I257),0,$I257)))</f>
        <v/>
      </c>
      <c r="K257" s="11" t="n"/>
      <c r="L257" s="16" t="n"/>
      <c r="M257" s="16" t="n"/>
      <c r="N257" s="11" t="n"/>
    </row>
    <row r="258">
      <c r="A258" s="11" t="n"/>
      <c r="B258" s="11" t="n"/>
      <c r="C258" s="16" t="n"/>
      <c r="D258" s="16" t="n"/>
      <c r="E258" s="14" t="n"/>
      <c r="F258" s="17" t="n"/>
      <c r="G258" s="14">
        <f>IF(ISBLANK($E258),"",ROUND($E258*$F258,0))</f>
        <v/>
      </c>
      <c r="H258" s="14">
        <f>IF(ISBLANK($E258),"",$E258+$G258)</f>
        <v/>
      </c>
      <c r="I258" s="14" t="n"/>
      <c r="J258" s="14">
        <f>IF(ISBLANK($H258),"",MAX(0,$H258-IF(ISBLANK($I258),0,$I258)))</f>
        <v/>
      </c>
      <c r="K258" s="11" t="n"/>
      <c r="L258" s="16" t="n"/>
      <c r="M258" s="16" t="n"/>
      <c r="N258" s="11" t="n"/>
    </row>
    <row r="259">
      <c r="A259" s="11" t="n"/>
      <c r="B259" s="11" t="n"/>
      <c r="C259" s="16" t="n"/>
      <c r="D259" s="16" t="n"/>
      <c r="E259" s="14" t="n"/>
      <c r="F259" s="17" t="n"/>
      <c r="G259" s="14">
        <f>IF(ISBLANK($E259),"",ROUND($E259*$F259,0))</f>
        <v/>
      </c>
      <c r="H259" s="14">
        <f>IF(ISBLANK($E259),"",$E259+$G259)</f>
        <v/>
      </c>
      <c r="I259" s="14" t="n"/>
      <c r="J259" s="14">
        <f>IF(ISBLANK($H259),"",MAX(0,$H259-IF(ISBLANK($I259),0,$I259)))</f>
        <v/>
      </c>
      <c r="K259" s="11" t="n"/>
      <c r="L259" s="16" t="n"/>
      <c r="M259" s="16" t="n"/>
      <c r="N259" s="11" t="n"/>
    </row>
    <row r="260">
      <c r="A260" s="11" t="n"/>
      <c r="B260" s="11" t="n"/>
      <c r="C260" s="16" t="n"/>
      <c r="D260" s="16" t="n"/>
      <c r="E260" s="14" t="n"/>
      <c r="F260" s="17" t="n"/>
      <c r="G260" s="14">
        <f>IF(ISBLANK($E260),"",ROUND($E260*$F260,0))</f>
        <v/>
      </c>
      <c r="H260" s="14">
        <f>IF(ISBLANK($E260),"",$E260+$G260)</f>
        <v/>
      </c>
      <c r="I260" s="14" t="n"/>
      <c r="J260" s="14">
        <f>IF(ISBLANK($H260),"",MAX(0,$H260-IF(ISBLANK($I260),0,$I260)))</f>
        <v/>
      </c>
      <c r="K260" s="11" t="n"/>
      <c r="L260" s="16" t="n"/>
      <c r="M260" s="16" t="n"/>
      <c r="N260" s="11" t="n"/>
    </row>
    <row r="261">
      <c r="A261" s="11" t="n"/>
      <c r="B261" s="11" t="n"/>
      <c r="C261" s="16" t="n"/>
      <c r="D261" s="16" t="n"/>
      <c r="E261" s="14" t="n"/>
      <c r="F261" s="17" t="n"/>
      <c r="G261" s="14">
        <f>IF(ISBLANK($E261),"",ROUND($E261*$F261,0))</f>
        <v/>
      </c>
      <c r="H261" s="14">
        <f>IF(ISBLANK($E261),"",$E261+$G261)</f>
        <v/>
      </c>
      <c r="I261" s="14" t="n"/>
      <c r="J261" s="14">
        <f>IF(ISBLANK($H261),"",MAX(0,$H261-IF(ISBLANK($I261),0,$I261)))</f>
        <v/>
      </c>
      <c r="K261" s="11" t="n"/>
      <c r="L261" s="16" t="n"/>
      <c r="M261" s="16" t="n"/>
      <c r="N261" s="11" t="n"/>
    </row>
    <row r="262">
      <c r="A262" s="11" t="n"/>
      <c r="B262" s="11" t="n"/>
      <c r="C262" s="16" t="n"/>
      <c r="D262" s="16" t="n"/>
      <c r="E262" s="14" t="n"/>
      <c r="F262" s="17" t="n"/>
      <c r="G262" s="14">
        <f>IF(ISBLANK($E262),"",ROUND($E262*$F262,0))</f>
        <v/>
      </c>
      <c r="H262" s="14">
        <f>IF(ISBLANK($E262),"",$E262+$G262)</f>
        <v/>
      </c>
      <c r="I262" s="14" t="n"/>
      <c r="J262" s="14">
        <f>IF(ISBLANK($H262),"",MAX(0,$H262-IF(ISBLANK($I262),0,$I262)))</f>
        <v/>
      </c>
      <c r="K262" s="11" t="n"/>
      <c r="L262" s="16" t="n"/>
      <c r="M262" s="16" t="n"/>
      <c r="N262" s="11" t="n"/>
    </row>
    <row r="263">
      <c r="A263" s="11" t="n"/>
      <c r="B263" s="11" t="n"/>
      <c r="C263" s="16" t="n"/>
      <c r="D263" s="16" t="n"/>
      <c r="E263" s="14" t="n"/>
      <c r="F263" s="17" t="n"/>
      <c r="G263" s="14">
        <f>IF(ISBLANK($E263),"",ROUND($E263*$F263,0))</f>
        <v/>
      </c>
      <c r="H263" s="14">
        <f>IF(ISBLANK($E263),"",$E263+$G263)</f>
        <v/>
      </c>
      <c r="I263" s="14" t="n"/>
      <c r="J263" s="14">
        <f>IF(ISBLANK($H263),"",MAX(0,$H263-IF(ISBLANK($I263),0,$I263)))</f>
        <v/>
      </c>
      <c r="K263" s="11" t="n"/>
      <c r="L263" s="16" t="n"/>
      <c r="M263" s="16" t="n"/>
      <c r="N263" s="11" t="n"/>
    </row>
    <row r="264">
      <c r="A264" s="11" t="n"/>
      <c r="B264" s="11" t="n"/>
      <c r="C264" s="16" t="n"/>
      <c r="D264" s="16" t="n"/>
      <c r="E264" s="14" t="n"/>
      <c r="F264" s="17" t="n"/>
      <c r="G264" s="14">
        <f>IF(ISBLANK($E264),"",ROUND($E264*$F264,0))</f>
        <v/>
      </c>
      <c r="H264" s="14">
        <f>IF(ISBLANK($E264),"",$E264+$G264)</f>
        <v/>
      </c>
      <c r="I264" s="14" t="n"/>
      <c r="J264" s="14">
        <f>IF(ISBLANK($H264),"",MAX(0,$H264-IF(ISBLANK($I264),0,$I264)))</f>
        <v/>
      </c>
      <c r="K264" s="11" t="n"/>
      <c r="L264" s="16" t="n"/>
      <c r="M264" s="16" t="n"/>
      <c r="N264" s="11" t="n"/>
    </row>
    <row r="265">
      <c r="A265" s="11" t="n"/>
      <c r="B265" s="11" t="n"/>
      <c r="C265" s="16" t="n"/>
      <c r="D265" s="16" t="n"/>
      <c r="E265" s="14" t="n"/>
      <c r="F265" s="17" t="n"/>
      <c r="G265" s="14">
        <f>IF(ISBLANK($E265),"",ROUND($E265*$F265,0))</f>
        <v/>
      </c>
      <c r="H265" s="14">
        <f>IF(ISBLANK($E265),"",$E265+$G265)</f>
        <v/>
      </c>
      <c r="I265" s="14" t="n"/>
      <c r="J265" s="14">
        <f>IF(ISBLANK($H265),"",MAX(0,$H265-IF(ISBLANK($I265),0,$I265)))</f>
        <v/>
      </c>
      <c r="K265" s="11" t="n"/>
      <c r="L265" s="16" t="n"/>
      <c r="M265" s="16" t="n"/>
      <c r="N265" s="11" t="n"/>
    </row>
    <row r="266">
      <c r="A266" s="11" t="n"/>
      <c r="B266" s="11" t="n"/>
      <c r="C266" s="16" t="n"/>
      <c r="D266" s="16" t="n"/>
      <c r="E266" s="14" t="n"/>
      <c r="F266" s="17" t="n"/>
      <c r="G266" s="14">
        <f>IF(ISBLANK($E266),"",ROUND($E266*$F266,0))</f>
        <v/>
      </c>
      <c r="H266" s="14">
        <f>IF(ISBLANK($E266),"",$E266+$G266)</f>
        <v/>
      </c>
      <c r="I266" s="14" t="n"/>
      <c r="J266" s="14">
        <f>IF(ISBLANK($H266),"",MAX(0,$H266-IF(ISBLANK($I266),0,$I266)))</f>
        <v/>
      </c>
      <c r="K266" s="11" t="n"/>
      <c r="L266" s="16" t="n"/>
      <c r="M266" s="16" t="n"/>
      <c r="N266" s="11" t="n"/>
    </row>
    <row r="267">
      <c r="A267" s="11" t="n"/>
      <c r="B267" s="11" t="n"/>
      <c r="C267" s="16" t="n"/>
      <c r="D267" s="16" t="n"/>
      <c r="E267" s="14" t="n"/>
      <c r="F267" s="17" t="n"/>
      <c r="G267" s="14">
        <f>IF(ISBLANK($E267),"",ROUND($E267*$F267,0))</f>
        <v/>
      </c>
      <c r="H267" s="14">
        <f>IF(ISBLANK($E267),"",$E267+$G267)</f>
        <v/>
      </c>
      <c r="I267" s="14" t="n"/>
      <c r="J267" s="14">
        <f>IF(ISBLANK($H267),"",MAX(0,$H267-IF(ISBLANK($I267),0,$I267)))</f>
        <v/>
      </c>
      <c r="K267" s="11" t="n"/>
      <c r="L267" s="16" t="n"/>
      <c r="M267" s="16" t="n"/>
      <c r="N267" s="11" t="n"/>
    </row>
    <row r="268">
      <c r="A268" s="11" t="n"/>
      <c r="B268" s="11" t="n"/>
      <c r="C268" s="16" t="n"/>
      <c r="D268" s="16" t="n"/>
      <c r="E268" s="14" t="n"/>
      <c r="F268" s="17" t="n"/>
      <c r="G268" s="14">
        <f>IF(ISBLANK($E268),"",ROUND($E268*$F268,0))</f>
        <v/>
      </c>
      <c r="H268" s="14">
        <f>IF(ISBLANK($E268),"",$E268+$G268)</f>
        <v/>
      </c>
      <c r="I268" s="14" t="n"/>
      <c r="J268" s="14">
        <f>IF(ISBLANK($H268),"",MAX(0,$H268-IF(ISBLANK($I268),0,$I268)))</f>
        <v/>
      </c>
      <c r="K268" s="11" t="n"/>
      <c r="L268" s="16" t="n"/>
      <c r="M268" s="16" t="n"/>
      <c r="N268" s="11" t="n"/>
    </row>
    <row r="269">
      <c r="A269" s="11" t="n"/>
      <c r="B269" s="11" t="n"/>
      <c r="C269" s="16" t="n"/>
      <c r="D269" s="16" t="n"/>
      <c r="E269" s="14" t="n"/>
      <c r="F269" s="17" t="n"/>
      <c r="G269" s="14">
        <f>IF(ISBLANK($E269),"",ROUND($E269*$F269,0))</f>
        <v/>
      </c>
      <c r="H269" s="14">
        <f>IF(ISBLANK($E269),"",$E269+$G269)</f>
        <v/>
      </c>
      <c r="I269" s="14" t="n"/>
      <c r="J269" s="14">
        <f>IF(ISBLANK($H269),"",MAX(0,$H269-IF(ISBLANK($I269),0,$I269)))</f>
        <v/>
      </c>
      <c r="K269" s="11" t="n"/>
      <c r="L269" s="16" t="n"/>
      <c r="M269" s="16" t="n"/>
      <c r="N269" s="11" t="n"/>
    </row>
    <row r="270">
      <c r="A270" s="11" t="n"/>
      <c r="B270" s="11" t="n"/>
      <c r="C270" s="16" t="n"/>
      <c r="D270" s="16" t="n"/>
      <c r="E270" s="14" t="n"/>
      <c r="F270" s="17" t="n"/>
      <c r="G270" s="14">
        <f>IF(ISBLANK($E270),"",ROUND($E270*$F270,0))</f>
        <v/>
      </c>
      <c r="H270" s="14">
        <f>IF(ISBLANK($E270),"",$E270+$G270)</f>
        <v/>
      </c>
      <c r="I270" s="14" t="n"/>
      <c r="J270" s="14">
        <f>IF(ISBLANK($H270),"",MAX(0,$H270-IF(ISBLANK($I270),0,$I270)))</f>
        <v/>
      </c>
      <c r="K270" s="11" t="n"/>
      <c r="L270" s="16" t="n"/>
      <c r="M270" s="16" t="n"/>
      <c r="N270" s="11" t="n"/>
    </row>
    <row r="271">
      <c r="A271" s="11" t="n"/>
      <c r="B271" s="11" t="n"/>
      <c r="C271" s="16" t="n"/>
      <c r="D271" s="16" t="n"/>
      <c r="E271" s="14" t="n"/>
      <c r="F271" s="17" t="n"/>
      <c r="G271" s="14">
        <f>IF(ISBLANK($E271),"",ROUND($E271*$F271,0))</f>
        <v/>
      </c>
      <c r="H271" s="14">
        <f>IF(ISBLANK($E271),"",$E271+$G271)</f>
        <v/>
      </c>
      <c r="I271" s="14" t="n"/>
      <c r="J271" s="14">
        <f>IF(ISBLANK($H271),"",MAX(0,$H271-IF(ISBLANK($I271),0,$I271)))</f>
        <v/>
      </c>
      <c r="K271" s="11" t="n"/>
      <c r="L271" s="16" t="n"/>
      <c r="M271" s="16" t="n"/>
      <c r="N271" s="11" t="n"/>
    </row>
    <row r="272">
      <c r="A272" s="11" t="n"/>
      <c r="B272" s="11" t="n"/>
      <c r="C272" s="16" t="n"/>
      <c r="D272" s="16" t="n"/>
      <c r="E272" s="14" t="n"/>
      <c r="F272" s="17" t="n"/>
      <c r="G272" s="14">
        <f>IF(ISBLANK($E272),"",ROUND($E272*$F272,0))</f>
        <v/>
      </c>
      <c r="H272" s="14">
        <f>IF(ISBLANK($E272),"",$E272+$G272)</f>
        <v/>
      </c>
      <c r="I272" s="14" t="n"/>
      <c r="J272" s="14">
        <f>IF(ISBLANK($H272),"",MAX(0,$H272-IF(ISBLANK($I272),0,$I272)))</f>
        <v/>
      </c>
      <c r="K272" s="11" t="n"/>
      <c r="L272" s="16" t="n"/>
      <c r="M272" s="16" t="n"/>
      <c r="N272" s="11" t="n"/>
    </row>
    <row r="273">
      <c r="A273" s="11" t="n"/>
      <c r="B273" s="11" t="n"/>
      <c r="C273" s="16" t="n"/>
      <c r="D273" s="16" t="n"/>
      <c r="E273" s="14" t="n"/>
      <c r="F273" s="17" t="n"/>
      <c r="G273" s="14">
        <f>IF(ISBLANK($E273),"",ROUND($E273*$F273,0))</f>
        <v/>
      </c>
      <c r="H273" s="14">
        <f>IF(ISBLANK($E273),"",$E273+$G273)</f>
        <v/>
      </c>
      <c r="I273" s="14" t="n"/>
      <c r="J273" s="14">
        <f>IF(ISBLANK($H273),"",MAX(0,$H273-IF(ISBLANK($I273),0,$I273)))</f>
        <v/>
      </c>
      <c r="K273" s="11" t="n"/>
      <c r="L273" s="16" t="n"/>
      <c r="M273" s="16" t="n"/>
      <c r="N273" s="11" t="n"/>
    </row>
    <row r="274">
      <c r="A274" s="11" t="n"/>
      <c r="B274" s="11" t="n"/>
      <c r="C274" s="16" t="n"/>
      <c r="D274" s="16" t="n"/>
      <c r="E274" s="14" t="n"/>
      <c r="F274" s="17" t="n"/>
      <c r="G274" s="14">
        <f>IF(ISBLANK($E274),"",ROUND($E274*$F274,0))</f>
        <v/>
      </c>
      <c r="H274" s="14">
        <f>IF(ISBLANK($E274),"",$E274+$G274)</f>
        <v/>
      </c>
      <c r="I274" s="14" t="n"/>
      <c r="J274" s="14">
        <f>IF(ISBLANK($H274),"",MAX(0,$H274-IF(ISBLANK($I274),0,$I274)))</f>
        <v/>
      </c>
      <c r="K274" s="11" t="n"/>
      <c r="L274" s="16" t="n"/>
      <c r="M274" s="16" t="n"/>
      <c r="N274" s="11" t="n"/>
    </row>
    <row r="275">
      <c r="A275" s="11" t="n"/>
      <c r="B275" s="11" t="n"/>
      <c r="C275" s="16" t="n"/>
      <c r="D275" s="16" t="n"/>
      <c r="E275" s="14" t="n"/>
      <c r="F275" s="17" t="n"/>
      <c r="G275" s="14">
        <f>IF(ISBLANK($E275),"",ROUND($E275*$F275,0))</f>
        <v/>
      </c>
      <c r="H275" s="14">
        <f>IF(ISBLANK($E275),"",$E275+$G275)</f>
        <v/>
      </c>
      <c r="I275" s="14" t="n"/>
      <c r="J275" s="14">
        <f>IF(ISBLANK($H275),"",MAX(0,$H275-IF(ISBLANK($I275),0,$I275)))</f>
        <v/>
      </c>
      <c r="K275" s="11" t="n"/>
      <c r="L275" s="16" t="n"/>
      <c r="M275" s="16" t="n"/>
      <c r="N275" s="11" t="n"/>
    </row>
    <row r="276">
      <c r="A276" s="11" t="n"/>
      <c r="B276" s="11" t="n"/>
      <c r="C276" s="16" t="n"/>
      <c r="D276" s="16" t="n"/>
      <c r="E276" s="14" t="n"/>
      <c r="F276" s="17" t="n"/>
      <c r="G276" s="14">
        <f>IF(ISBLANK($E276),"",ROUND($E276*$F276,0))</f>
        <v/>
      </c>
      <c r="H276" s="14">
        <f>IF(ISBLANK($E276),"",$E276+$G276)</f>
        <v/>
      </c>
      <c r="I276" s="14" t="n"/>
      <c r="J276" s="14">
        <f>IF(ISBLANK($H276),"",MAX(0,$H276-IF(ISBLANK($I276),0,$I276)))</f>
        <v/>
      </c>
      <c r="K276" s="11" t="n"/>
      <c r="L276" s="16" t="n"/>
      <c r="M276" s="16" t="n"/>
      <c r="N276" s="11" t="n"/>
    </row>
    <row r="277">
      <c r="A277" s="11" t="n"/>
      <c r="B277" s="11" t="n"/>
      <c r="C277" s="16" t="n"/>
      <c r="D277" s="16" t="n"/>
      <c r="E277" s="14" t="n"/>
      <c r="F277" s="17" t="n"/>
      <c r="G277" s="14">
        <f>IF(ISBLANK($E277),"",ROUND($E277*$F277,0))</f>
        <v/>
      </c>
      <c r="H277" s="14">
        <f>IF(ISBLANK($E277),"",$E277+$G277)</f>
        <v/>
      </c>
      <c r="I277" s="14" t="n"/>
      <c r="J277" s="14">
        <f>IF(ISBLANK($H277),"",MAX(0,$H277-IF(ISBLANK($I277),0,$I277)))</f>
        <v/>
      </c>
      <c r="K277" s="11" t="n"/>
      <c r="L277" s="16" t="n"/>
      <c r="M277" s="16" t="n"/>
      <c r="N277" s="11" t="n"/>
    </row>
    <row r="278">
      <c r="A278" s="11" t="n"/>
      <c r="B278" s="11" t="n"/>
      <c r="C278" s="16" t="n"/>
      <c r="D278" s="16" t="n"/>
      <c r="E278" s="14" t="n"/>
      <c r="F278" s="17" t="n"/>
      <c r="G278" s="14">
        <f>IF(ISBLANK($E278),"",ROUND($E278*$F278,0))</f>
        <v/>
      </c>
      <c r="H278" s="14">
        <f>IF(ISBLANK($E278),"",$E278+$G278)</f>
        <v/>
      </c>
      <c r="I278" s="14" t="n"/>
      <c r="J278" s="14">
        <f>IF(ISBLANK($H278),"",MAX(0,$H278-IF(ISBLANK($I278),0,$I278)))</f>
        <v/>
      </c>
      <c r="K278" s="11" t="n"/>
      <c r="L278" s="16" t="n"/>
      <c r="M278" s="16" t="n"/>
      <c r="N278" s="11" t="n"/>
    </row>
    <row r="279">
      <c r="A279" s="11" t="n"/>
      <c r="B279" s="11" t="n"/>
      <c r="C279" s="16" t="n"/>
      <c r="D279" s="16" t="n"/>
      <c r="E279" s="14" t="n"/>
      <c r="F279" s="17" t="n"/>
      <c r="G279" s="14">
        <f>IF(ISBLANK($E279),"",ROUND($E279*$F279,0))</f>
        <v/>
      </c>
      <c r="H279" s="14">
        <f>IF(ISBLANK($E279),"",$E279+$G279)</f>
        <v/>
      </c>
      <c r="I279" s="14" t="n"/>
      <c r="J279" s="14">
        <f>IF(ISBLANK($H279),"",MAX(0,$H279-IF(ISBLANK($I279),0,$I279)))</f>
        <v/>
      </c>
      <c r="K279" s="11" t="n"/>
      <c r="L279" s="16" t="n"/>
      <c r="M279" s="16" t="n"/>
      <c r="N279" s="11" t="n"/>
    </row>
    <row r="280">
      <c r="A280" s="11" t="n"/>
      <c r="B280" s="11" t="n"/>
      <c r="C280" s="16" t="n"/>
      <c r="D280" s="16" t="n"/>
      <c r="E280" s="14" t="n"/>
      <c r="F280" s="17" t="n"/>
      <c r="G280" s="14">
        <f>IF(ISBLANK($E280),"",ROUND($E280*$F280,0))</f>
        <v/>
      </c>
      <c r="H280" s="14">
        <f>IF(ISBLANK($E280),"",$E280+$G280)</f>
        <v/>
      </c>
      <c r="I280" s="14" t="n"/>
      <c r="J280" s="14">
        <f>IF(ISBLANK($H280),"",MAX(0,$H280-IF(ISBLANK($I280),0,$I280)))</f>
        <v/>
      </c>
      <c r="K280" s="11" t="n"/>
      <c r="L280" s="16" t="n"/>
      <c r="M280" s="16" t="n"/>
      <c r="N280" s="11" t="n"/>
    </row>
    <row r="281">
      <c r="A281" s="11" t="n"/>
      <c r="B281" s="11" t="n"/>
      <c r="C281" s="16" t="n"/>
      <c r="D281" s="16" t="n"/>
      <c r="E281" s="14" t="n"/>
      <c r="F281" s="17" t="n"/>
      <c r="G281" s="14">
        <f>IF(ISBLANK($E281),"",ROUND($E281*$F281,0))</f>
        <v/>
      </c>
      <c r="H281" s="14">
        <f>IF(ISBLANK($E281),"",$E281+$G281)</f>
        <v/>
      </c>
      <c r="I281" s="14" t="n"/>
      <c r="J281" s="14">
        <f>IF(ISBLANK($H281),"",MAX(0,$H281-IF(ISBLANK($I281),0,$I281)))</f>
        <v/>
      </c>
      <c r="K281" s="11" t="n"/>
      <c r="L281" s="16" t="n"/>
      <c r="M281" s="16" t="n"/>
      <c r="N281" s="11" t="n"/>
    </row>
    <row r="282">
      <c r="A282" s="11" t="n"/>
      <c r="B282" s="11" t="n"/>
      <c r="C282" s="16" t="n"/>
      <c r="D282" s="16" t="n"/>
      <c r="E282" s="14" t="n"/>
      <c r="F282" s="17" t="n"/>
      <c r="G282" s="14">
        <f>IF(ISBLANK($E282),"",ROUND($E282*$F282,0))</f>
        <v/>
      </c>
      <c r="H282" s="14">
        <f>IF(ISBLANK($E282),"",$E282+$G282)</f>
        <v/>
      </c>
      <c r="I282" s="14" t="n"/>
      <c r="J282" s="14">
        <f>IF(ISBLANK($H282),"",MAX(0,$H282-IF(ISBLANK($I282),0,$I282)))</f>
        <v/>
      </c>
      <c r="K282" s="11" t="n"/>
      <c r="L282" s="16" t="n"/>
      <c r="M282" s="16" t="n"/>
      <c r="N282" s="11" t="n"/>
    </row>
    <row r="283">
      <c r="A283" s="11" t="n"/>
      <c r="B283" s="11" t="n"/>
      <c r="C283" s="16" t="n"/>
      <c r="D283" s="16" t="n"/>
      <c r="E283" s="14" t="n"/>
      <c r="F283" s="17" t="n"/>
      <c r="G283" s="14">
        <f>IF(ISBLANK($E283),"",ROUND($E283*$F283,0))</f>
        <v/>
      </c>
      <c r="H283" s="14">
        <f>IF(ISBLANK($E283),"",$E283+$G283)</f>
        <v/>
      </c>
      <c r="I283" s="14" t="n"/>
      <c r="J283" s="14">
        <f>IF(ISBLANK($H283),"",MAX(0,$H283-IF(ISBLANK($I283),0,$I283)))</f>
        <v/>
      </c>
      <c r="K283" s="11" t="n"/>
      <c r="L283" s="16" t="n"/>
      <c r="M283" s="16" t="n"/>
      <c r="N283" s="11" t="n"/>
    </row>
    <row r="284">
      <c r="A284" s="11" t="n"/>
      <c r="B284" s="11" t="n"/>
      <c r="C284" s="16" t="n"/>
      <c r="D284" s="16" t="n"/>
      <c r="E284" s="14" t="n"/>
      <c r="F284" s="17" t="n"/>
      <c r="G284" s="14">
        <f>IF(ISBLANK($E284),"",ROUND($E284*$F284,0))</f>
        <v/>
      </c>
      <c r="H284" s="14">
        <f>IF(ISBLANK($E284),"",$E284+$G284)</f>
        <v/>
      </c>
      <c r="I284" s="14" t="n"/>
      <c r="J284" s="14">
        <f>IF(ISBLANK($H284),"",MAX(0,$H284-IF(ISBLANK($I284),0,$I284)))</f>
        <v/>
      </c>
      <c r="K284" s="11" t="n"/>
      <c r="L284" s="16" t="n"/>
      <c r="M284" s="16" t="n"/>
      <c r="N284" s="11" t="n"/>
    </row>
    <row r="285">
      <c r="A285" s="11" t="n"/>
      <c r="B285" s="11" t="n"/>
      <c r="C285" s="16" t="n"/>
      <c r="D285" s="16" t="n"/>
      <c r="E285" s="14" t="n"/>
      <c r="F285" s="17" t="n"/>
      <c r="G285" s="14">
        <f>IF(ISBLANK($E285),"",ROUND($E285*$F285,0))</f>
        <v/>
      </c>
      <c r="H285" s="14">
        <f>IF(ISBLANK($E285),"",$E285+$G285)</f>
        <v/>
      </c>
      <c r="I285" s="14" t="n"/>
      <c r="J285" s="14">
        <f>IF(ISBLANK($H285),"",MAX(0,$H285-IF(ISBLANK($I285),0,$I285)))</f>
        <v/>
      </c>
      <c r="K285" s="11" t="n"/>
      <c r="L285" s="16" t="n"/>
      <c r="M285" s="16" t="n"/>
      <c r="N285" s="11" t="n"/>
    </row>
    <row r="286">
      <c r="A286" s="11" t="n"/>
      <c r="B286" s="11" t="n"/>
      <c r="C286" s="16" t="n"/>
      <c r="D286" s="16" t="n"/>
      <c r="E286" s="14" t="n"/>
      <c r="F286" s="17" t="n"/>
      <c r="G286" s="14">
        <f>IF(ISBLANK($E286),"",ROUND($E286*$F286,0))</f>
        <v/>
      </c>
      <c r="H286" s="14">
        <f>IF(ISBLANK($E286),"",$E286+$G286)</f>
        <v/>
      </c>
      <c r="I286" s="14" t="n"/>
      <c r="J286" s="14">
        <f>IF(ISBLANK($H286),"",MAX(0,$H286-IF(ISBLANK($I286),0,$I286)))</f>
        <v/>
      </c>
      <c r="K286" s="11" t="n"/>
      <c r="L286" s="16" t="n"/>
      <c r="M286" s="16" t="n"/>
      <c r="N286" s="11" t="n"/>
    </row>
    <row r="287">
      <c r="A287" s="11" t="n"/>
      <c r="B287" s="11" t="n"/>
      <c r="C287" s="16" t="n"/>
      <c r="D287" s="16" t="n"/>
      <c r="E287" s="14" t="n"/>
      <c r="F287" s="17" t="n"/>
      <c r="G287" s="14">
        <f>IF(ISBLANK($E287),"",ROUND($E287*$F287,0))</f>
        <v/>
      </c>
      <c r="H287" s="14">
        <f>IF(ISBLANK($E287),"",$E287+$G287)</f>
        <v/>
      </c>
      <c r="I287" s="14" t="n"/>
      <c r="J287" s="14">
        <f>IF(ISBLANK($H287),"",MAX(0,$H287-IF(ISBLANK($I287),0,$I287)))</f>
        <v/>
      </c>
      <c r="K287" s="11" t="n"/>
      <c r="L287" s="16" t="n"/>
      <c r="M287" s="16" t="n"/>
      <c r="N287" s="11" t="n"/>
    </row>
    <row r="288">
      <c r="A288" s="11" t="n"/>
      <c r="B288" s="11" t="n"/>
      <c r="C288" s="16" t="n"/>
      <c r="D288" s="16" t="n"/>
      <c r="E288" s="14" t="n"/>
      <c r="F288" s="17" t="n"/>
      <c r="G288" s="14">
        <f>IF(ISBLANK($E288),"",ROUND($E288*$F288,0))</f>
        <v/>
      </c>
      <c r="H288" s="14">
        <f>IF(ISBLANK($E288),"",$E288+$G288)</f>
        <v/>
      </c>
      <c r="I288" s="14" t="n"/>
      <c r="J288" s="14">
        <f>IF(ISBLANK($H288),"",MAX(0,$H288-IF(ISBLANK($I288),0,$I288)))</f>
        <v/>
      </c>
      <c r="K288" s="11" t="n"/>
      <c r="L288" s="16" t="n"/>
      <c r="M288" s="16" t="n"/>
      <c r="N288" s="11" t="n"/>
    </row>
    <row r="289">
      <c r="A289" s="11" t="n"/>
      <c r="B289" s="11" t="n"/>
      <c r="C289" s="16" t="n"/>
      <c r="D289" s="16" t="n"/>
      <c r="E289" s="14" t="n"/>
      <c r="F289" s="17" t="n"/>
      <c r="G289" s="14">
        <f>IF(ISBLANK($E289),"",ROUND($E289*$F289,0))</f>
        <v/>
      </c>
      <c r="H289" s="14">
        <f>IF(ISBLANK($E289),"",$E289+$G289)</f>
        <v/>
      </c>
      <c r="I289" s="14" t="n"/>
      <c r="J289" s="14">
        <f>IF(ISBLANK($H289),"",MAX(0,$H289-IF(ISBLANK($I289),0,$I289)))</f>
        <v/>
      </c>
      <c r="K289" s="11" t="n"/>
      <c r="L289" s="16" t="n"/>
      <c r="M289" s="16" t="n"/>
      <c r="N289" s="11" t="n"/>
    </row>
    <row r="290">
      <c r="A290" s="11" t="n"/>
      <c r="B290" s="11" t="n"/>
      <c r="C290" s="16" t="n"/>
      <c r="D290" s="16" t="n"/>
      <c r="E290" s="14" t="n"/>
      <c r="F290" s="17" t="n"/>
      <c r="G290" s="14">
        <f>IF(ISBLANK($E290),"",ROUND($E290*$F290,0))</f>
        <v/>
      </c>
      <c r="H290" s="14">
        <f>IF(ISBLANK($E290),"",$E290+$G290)</f>
        <v/>
      </c>
      <c r="I290" s="14" t="n"/>
      <c r="J290" s="14">
        <f>IF(ISBLANK($H290),"",MAX(0,$H290-IF(ISBLANK($I290),0,$I290)))</f>
        <v/>
      </c>
      <c r="K290" s="11" t="n"/>
      <c r="L290" s="16" t="n"/>
      <c r="M290" s="16" t="n"/>
      <c r="N290" s="11" t="n"/>
    </row>
    <row r="291">
      <c r="A291" s="11" t="n"/>
      <c r="B291" s="11" t="n"/>
      <c r="C291" s="16" t="n"/>
      <c r="D291" s="16" t="n"/>
      <c r="E291" s="14" t="n"/>
      <c r="F291" s="17" t="n"/>
      <c r="G291" s="14">
        <f>IF(ISBLANK($E291),"",ROUND($E291*$F291,0))</f>
        <v/>
      </c>
      <c r="H291" s="14">
        <f>IF(ISBLANK($E291),"",$E291+$G291)</f>
        <v/>
      </c>
      <c r="I291" s="14" t="n"/>
      <c r="J291" s="14">
        <f>IF(ISBLANK($H291),"",MAX(0,$H291-IF(ISBLANK($I291),0,$I291)))</f>
        <v/>
      </c>
      <c r="K291" s="11" t="n"/>
      <c r="L291" s="16" t="n"/>
      <c r="M291" s="16" t="n"/>
      <c r="N291" s="11" t="n"/>
    </row>
    <row r="292">
      <c r="A292" s="11" t="n"/>
      <c r="B292" s="11" t="n"/>
      <c r="C292" s="16" t="n"/>
      <c r="D292" s="16" t="n"/>
      <c r="E292" s="14" t="n"/>
      <c r="F292" s="17" t="n"/>
      <c r="G292" s="14">
        <f>IF(ISBLANK($E292),"",ROUND($E292*$F292,0))</f>
        <v/>
      </c>
      <c r="H292" s="14">
        <f>IF(ISBLANK($E292),"",$E292+$G292)</f>
        <v/>
      </c>
      <c r="I292" s="14" t="n"/>
      <c r="J292" s="14">
        <f>IF(ISBLANK($H292),"",MAX(0,$H292-IF(ISBLANK($I292),0,$I292)))</f>
        <v/>
      </c>
      <c r="K292" s="11" t="n"/>
      <c r="L292" s="16" t="n"/>
      <c r="M292" s="16" t="n"/>
      <c r="N292" s="11" t="n"/>
    </row>
    <row r="293">
      <c r="A293" s="11" t="n"/>
      <c r="B293" s="11" t="n"/>
      <c r="C293" s="16" t="n"/>
      <c r="D293" s="16" t="n"/>
      <c r="E293" s="14" t="n"/>
      <c r="F293" s="17" t="n"/>
      <c r="G293" s="14">
        <f>IF(ISBLANK($E293),"",ROUND($E293*$F293,0))</f>
        <v/>
      </c>
      <c r="H293" s="14">
        <f>IF(ISBLANK($E293),"",$E293+$G293)</f>
        <v/>
      </c>
      <c r="I293" s="14" t="n"/>
      <c r="J293" s="14">
        <f>IF(ISBLANK($H293),"",MAX(0,$H293-IF(ISBLANK($I293),0,$I293)))</f>
        <v/>
      </c>
      <c r="K293" s="11" t="n"/>
      <c r="L293" s="16" t="n"/>
      <c r="M293" s="16" t="n"/>
      <c r="N293" s="11" t="n"/>
    </row>
    <row r="294">
      <c r="A294" s="11" t="n"/>
      <c r="B294" s="11" t="n"/>
      <c r="C294" s="16" t="n"/>
      <c r="D294" s="16" t="n"/>
      <c r="E294" s="14" t="n"/>
      <c r="F294" s="17" t="n"/>
      <c r="G294" s="14">
        <f>IF(ISBLANK($E294),"",ROUND($E294*$F294,0))</f>
        <v/>
      </c>
      <c r="H294" s="14">
        <f>IF(ISBLANK($E294),"",$E294+$G294)</f>
        <v/>
      </c>
      <c r="I294" s="14" t="n"/>
      <c r="J294" s="14">
        <f>IF(ISBLANK($H294),"",MAX(0,$H294-IF(ISBLANK($I294),0,$I294)))</f>
        <v/>
      </c>
      <c r="K294" s="11" t="n"/>
      <c r="L294" s="16" t="n"/>
      <c r="M294" s="16" t="n"/>
      <c r="N294" s="11" t="n"/>
    </row>
    <row r="295">
      <c r="A295" s="11" t="n"/>
      <c r="B295" s="11" t="n"/>
      <c r="C295" s="16" t="n"/>
      <c r="D295" s="16" t="n"/>
      <c r="E295" s="14" t="n"/>
      <c r="F295" s="17" t="n"/>
      <c r="G295" s="14">
        <f>IF(ISBLANK($E295),"",ROUND($E295*$F295,0))</f>
        <v/>
      </c>
      <c r="H295" s="14">
        <f>IF(ISBLANK($E295),"",$E295+$G295)</f>
        <v/>
      </c>
      <c r="I295" s="14" t="n"/>
      <c r="J295" s="14">
        <f>IF(ISBLANK($H295),"",MAX(0,$H295-IF(ISBLANK($I295),0,$I295)))</f>
        <v/>
      </c>
      <c r="K295" s="11" t="n"/>
      <c r="L295" s="16" t="n"/>
      <c r="M295" s="16" t="n"/>
      <c r="N295" s="11" t="n"/>
    </row>
    <row r="296">
      <c r="A296" s="11" t="n"/>
      <c r="B296" s="11" t="n"/>
      <c r="C296" s="16" t="n"/>
      <c r="D296" s="16" t="n"/>
      <c r="E296" s="14" t="n"/>
      <c r="F296" s="17" t="n"/>
      <c r="G296" s="14">
        <f>IF(ISBLANK($E296),"",ROUND($E296*$F296,0))</f>
        <v/>
      </c>
      <c r="H296" s="14">
        <f>IF(ISBLANK($E296),"",$E296+$G296)</f>
        <v/>
      </c>
      <c r="I296" s="14" t="n"/>
      <c r="J296" s="14">
        <f>IF(ISBLANK($H296),"",MAX(0,$H296-IF(ISBLANK($I296),0,$I296)))</f>
        <v/>
      </c>
      <c r="K296" s="11" t="n"/>
      <c r="L296" s="16" t="n"/>
      <c r="M296" s="16" t="n"/>
      <c r="N296" s="11" t="n"/>
    </row>
    <row r="297">
      <c r="A297" s="11" t="n"/>
      <c r="B297" s="11" t="n"/>
      <c r="C297" s="16" t="n"/>
      <c r="D297" s="16" t="n"/>
      <c r="E297" s="14" t="n"/>
      <c r="F297" s="17" t="n"/>
      <c r="G297" s="14">
        <f>IF(ISBLANK($E297),"",ROUND($E297*$F297,0))</f>
        <v/>
      </c>
      <c r="H297" s="14">
        <f>IF(ISBLANK($E297),"",$E297+$G297)</f>
        <v/>
      </c>
      <c r="I297" s="14" t="n"/>
      <c r="J297" s="14">
        <f>IF(ISBLANK($H297),"",MAX(0,$H297-IF(ISBLANK($I297),0,$I297)))</f>
        <v/>
      </c>
      <c r="K297" s="11" t="n"/>
      <c r="L297" s="16" t="n"/>
      <c r="M297" s="16" t="n"/>
      <c r="N297" s="11" t="n"/>
    </row>
    <row r="298">
      <c r="A298" s="11" t="n"/>
      <c r="B298" s="11" t="n"/>
      <c r="C298" s="16" t="n"/>
      <c r="D298" s="16" t="n"/>
      <c r="E298" s="14" t="n"/>
      <c r="F298" s="17" t="n"/>
      <c r="G298" s="14">
        <f>IF(ISBLANK($E298),"",ROUND($E298*$F298,0))</f>
        <v/>
      </c>
      <c r="H298" s="14">
        <f>IF(ISBLANK($E298),"",$E298+$G298)</f>
        <v/>
      </c>
      <c r="I298" s="14" t="n"/>
      <c r="J298" s="14">
        <f>IF(ISBLANK($H298),"",MAX(0,$H298-IF(ISBLANK($I298),0,$I298)))</f>
        <v/>
      </c>
      <c r="K298" s="11" t="n"/>
      <c r="L298" s="16" t="n"/>
      <c r="M298" s="16" t="n"/>
      <c r="N298" s="11" t="n"/>
    </row>
    <row r="299">
      <c r="A299" s="11" t="n"/>
      <c r="B299" s="11" t="n"/>
      <c r="C299" s="16" t="n"/>
      <c r="D299" s="16" t="n"/>
      <c r="E299" s="14" t="n"/>
      <c r="F299" s="17" t="n"/>
      <c r="G299" s="14">
        <f>IF(ISBLANK($E299),"",ROUND($E299*$F299,0))</f>
        <v/>
      </c>
      <c r="H299" s="14">
        <f>IF(ISBLANK($E299),"",$E299+$G299)</f>
        <v/>
      </c>
      <c r="I299" s="14" t="n"/>
      <c r="J299" s="14">
        <f>IF(ISBLANK($H299),"",MAX(0,$H299-IF(ISBLANK($I299),0,$I299)))</f>
        <v/>
      </c>
      <c r="K299" s="11" t="n"/>
      <c r="L299" s="16" t="n"/>
      <c r="M299" s="16" t="n"/>
      <c r="N299" s="11" t="n"/>
    </row>
    <row r="300">
      <c r="A300" s="11" t="n"/>
      <c r="B300" s="11" t="n"/>
      <c r="C300" s="16" t="n"/>
      <c r="D300" s="16" t="n"/>
      <c r="E300" s="14" t="n"/>
      <c r="F300" s="17" t="n"/>
      <c r="G300" s="14">
        <f>IF(ISBLANK($E300),"",ROUND($E300*$F300,0))</f>
        <v/>
      </c>
      <c r="H300" s="14">
        <f>IF(ISBLANK($E300),"",$E300+$G300)</f>
        <v/>
      </c>
      <c r="I300" s="14" t="n"/>
      <c r="J300" s="14">
        <f>IF(ISBLANK($H300),"",MAX(0,$H300-IF(ISBLANK($I300),0,$I300)))</f>
        <v/>
      </c>
      <c r="K300" s="11" t="n"/>
      <c r="L300" s="16" t="n"/>
      <c r="M300" s="16" t="n"/>
      <c r="N300" s="11" t="n"/>
    </row>
    <row r="301">
      <c r="A301" s="11" t="n"/>
      <c r="B301" s="11" t="n"/>
      <c r="C301" s="16" t="n"/>
      <c r="D301" s="16" t="n"/>
      <c r="E301" s="14" t="n"/>
      <c r="F301" s="17" t="n"/>
      <c r="G301" s="14">
        <f>IF(ISBLANK($E301),"",ROUND($E301*$F301,0))</f>
        <v/>
      </c>
      <c r="H301" s="14">
        <f>IF(ISBLANK($E301),"",$E301+$G301)</f>
        <v/>
      </c>
      <c r="I301" s="14" t="n"/>
      <c r="J301" s="14">
        <f>IF(ISBLANK($H301),"",MAX(0,$H301-IF(ISBLANK($I301),0,$I301)))</f>
        <v/>
      </c>
      <c r="K301" s="11" t="n"/>
      <c r="L301" s="16" t="n"/>
      <c r="M301" s="16" t="n"/>
      <c r="N301" s="11" t="n"/>
    </row>
    <row r="302">
      <c r="A302" s="11" t="n"/>
      <c r="B302" s="11" t="n"/>
      <c r="C302" s="16" t="n"/>
      <c r="D302" s="16" t="n"/>
      <c r="E302" s="14" t="n"/>
      <c r="F302" s="17" t="n"/>
      <c r="G302" s="14">
        <f>IF(ISBLANK($E302),"",ROUND($E302*$F302,0))</f>
        <v/>
      </c>
      <c r="H302" s="14">
        <f>IF(ISBLANK($E302),"",$E302+$G302)</f>
        <v/>
      </c>
      <c r="I302" s="14" t="n"/>
      <c r="J302" s="14">
        <f>IF(ISBLANK($H302),"",MAX(0,$H302-IF(ISBLANK($I302),0,$I302)))</f>
        <v/>
      </c>
      <c r="K302" s="11" t="n"/>
      <c r="L302" s="16" t="n"/>
      <c r="M302" s="16" t="n"/>
      <c r="N302" s="11" t="n"/>
    </row>
  </sheetData>
  <mergeCells count="1">
    <mergeCell ref="A1:N1"/>
  </mergeCells>
  <conditionalFormatting sqref="D3:D302">
    <cfRule type="expression" priority="1" dxfId="1">
      <formula>AND($D3&lt;TODAY(),$J3&gt;0)</formula>
    </cfRule>
  </conditionalFormatting>
  <dataValidations count="2">
    <dataValidation sqref="B3:B302" showDropDown="0" showInputMessage="0" showErrorMessage="0" allowBlank="1" type="list">
      <formula1>=Customers!$A$3:$A$500</formula1>
    </dataValidation>
    <dataValidation sqref="K3:K302" showDropDown="0" showInputMessage="0" showErrorMessage="0" allowBlank="1" type="list">
      <formula1>"Open,Partially Paid,Paid,Cancelled"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2025-12-16T09:50:56Z</dcterms:created>
  <dcterms:modified xmlns:dcterms="http://purl.org/dc/terms/" xmlns:xsi="http://www.w3.org/2001/XMLSchema-instance" xsi:type="dcterms:W3CDTF">2025-12-16T09:50:57Z</dcterms:modified>
</cp:coreProperties>
</file>